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888" documentId="13_ncr:1_{F6CB121F-512D-4AA6-A0C1-0FB36C537598}" xr6:coauthVersionLast="47" xr6:coauthVersionMax="47" xr10:uidLastSave="{AD7D65E0-CA3D-4628-B217-95FDB3E2A355}"/>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L17" i="6"/>
  <c r="L18" i="6"/>
  <c r="L19" i="6"/>
  <c r="L20" i="6"/>
  <c r="L21" i="6"/>
  <c r="L22" i="6"/>
  <c r="I2" i="6"/>
  <c r="I3" i="6"/>
  <c r="I4" i="6"/>
  <c r="I5" i="6"/>
  <c r="I6" i="6"/>
  <c r="I7" i="6"/>
  <c r="I8" i="6"/>
  <c r="I9" i="6"/>
  <c r="I10" i="6"/>
  <c r="I11" i="6"/>
  <c r="I12" i="6"/>
  <c r="I13" i="6"/>
  <c r="I14" i="6"/>
  <c r="I15" i="6"/>
  <c r="I16" i="6"/>
  <c r="I17" i="6"/>
  <c r="I18" i="6"/>
  <c r="I19" i="6"/>
  <c r="I20" i="6"/>
  <c r="I21" i="6"/>
  <c r="I22" i="6"/>
  <c r="G2" i="6"/>
  <c r="G3" i="6"/>
  <c r="G4" i="6"/>
  <c r="G5" i="6"/>
  <c r="G6" i="6"/>
  <c r="G7" i="6"/>
  <c r="G8" i="6"/>
  <c r="G9" i="6"/>
  <c r="G10" i="6"/>
  <c r="G11" i="6"/>
  <c r="G12" i="6"/>
  <c r="G13" i="6"/>
  <c r="G14" i="6"/>
  <c r="G15" i="6"/>
  <c r="G16" i="6"/>
  <c r="G17" i="6"/>
  <c r="G18" i="6"/>
  <c r="G19" i="6"/>
  <c r="G20" i="6"/>
  <c r="G21" i="6"/>
  <c r="G22" i="6"/>
  <c r="B2" i="6"/>
  <c r="B3" i="6"/>
  <c r="B4" i="6"/>
  <c r="B5" i="6"/>
  <c r="B6" i="6"/>
  <c r="B7" i="6"/>
  <c r="B8" i="6"/>
  <c r="B9" i="6"/>
  <c r="B10" i="6"/>
  <c r="B11" i="6"/>
  <c r="B12" i="6"/>
  <c r="B13" i="6"/>
  <c r="B14" i="6"/>
  <c r="B15" i="6"/>
  <c r="B16" i="6"/>
  <c r="B17" i="6"/>
  <c r="B18" i="6"/>
  <c r="B19" i="6"/>
  <c r="B20" i="6"/>
  <c r="B21" i="6"/>
  <c r="B22" i="6"/>
  <c r="J2" i="6"/>
  <c r="J3" i="6"/>
  <c r="J4" i="6"/>
  <c r="J5" i="6"/>
  <c r="J6" i="6"/>
  <c r="J7" i="6"/>
  <c r="J8" i="6"/>
  <c r="J9" i="6"/>
  <c r="J10" i="6"/>
  <c r="J11" i="6"/>
  <c r="J12" i="6"/>
  <c r="J13" i="6"/>
  <c r="J14" i="6"/>
  <c r="J15" i="6"/>
  <c r="J16" i="6"/>
  <c r="J17" i="6"/>
  <c r="J18" i="6"/>
  <c r="J19" i="6"/>
  <c r="J20" i="6"/>
  <c r="J21" i="6"/>
  <c r="J2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<sst xmlns="http://schemas.openxmlformats.org/spreadsheetml/2006/main" count="180271" uniqueCount="39121">
  <si>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</si>
  <si>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</si>
  <si>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</si>
  <si>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</si>
  <si>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</si>
  <si>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</si>
  <si>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</si>
  <si>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</si>
  <si>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</si>
  <si>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</si>
  <si>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</si>
  <si>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</si>
  <si>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</si>
  <si>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</si>
  <si>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</si>
  <si>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</si>
  <si>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</si>
  <si>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</si>
  <si>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</si>
  <si>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</si>
  <si>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</si>
  <si>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</si>
  <si>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</si>
  <si>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</si>
  <si>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</si>
  <si>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</si>
  <si>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</si>
  <si>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</si>
  <si>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</si>
  <si>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</si>
  <si>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</si>
  <si>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</si>
  <si>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</si>
  <si>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</si>
  <si>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</si>
  <si>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</si>
  <si>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</si>
  <si>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</si>
  <si>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</si>
  <si>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</si>
  <si>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</si>
  <si>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</si>
  <si>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</si>
  <si>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</si>
  <si>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</si>
  <si>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</si>
  <si>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</si>
  <si>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</si>
  <si>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</si>
  <si>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</si>
  <si>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</si>
  <si>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</si>
  <si>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</si>
  <si>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</si>
  <si>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</si>
  <si>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</si>
  <si>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</si>
  <si>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</si>
  <si>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</si>
  <si>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</si>
  <si>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</si>
  <si>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</si>
  <si>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</si>
  <si>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</si>
  <si>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</si>
  <si>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</si>
  <si>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</si>
  <si>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</si>
  <si>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</si>
  <si>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</si>
  <si>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</si>
  <si>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</si>
  <si>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</si>
  <si>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</si>
  <si>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</si>
  <si>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</si>
  <si>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</si>
  <si>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</si>
  <si>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</si>
  <si>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</si>
  <si>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</si>
  <si>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</si>
  <si>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</si>
  <si>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</si>
  <si>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</si>
  <si>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</si>
  <si>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</si>
  <si>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</si>
  <si>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</si>
  <si>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</si>
  <si>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</si>
  <si>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</si>
  <si>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</si>
  <si>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</si>
  <si>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</si>
  <si>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</si>
  <si>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</si>
  <si>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</si>
  <si>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</si>
  <si>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</si>
  <si>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</si>
  <si>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</si>
  <si>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</si>
  <si>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</si>
  <si>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</si>
  <si>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</si>
  <si>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</si>
  <si>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</si>
  <si>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</si>
  <si>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</si>
  <si>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</si>
  <si>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</si>
  <si>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</si>
  <si>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</si>
  <si>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</si>
  <si>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</si>
  <si>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</si>
  <si>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</si>
  <si>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</si>
  <si>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</si>
  <si>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</si>
  <si>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</si>
  <si>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</si>
  <si>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</si>
  <si>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</si>
  <si>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</si>
  <si>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</si>
  <si>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</si>
  <si>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</si>
  <si>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</si>
  <si>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</si>
  <si>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</si>
  <si>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</si>
  <si>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</si>
  <si>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</si>
  <si>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</si>
  <si>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</si>
  <si>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</si>
  <si>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</si>
  <si>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</si>
  <si>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</si>
  <si>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</si>
  <si>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</si>
  <si>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</si>
  <si>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</si>
  <si>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</si>
  <si>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</si>
  <si>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</si>
  <si>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</si>
  <si>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</si>
  <si>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</si>
  <si>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</si>
  <si>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</si>
  <si>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</si>
  <si>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</si>
  <si>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</si>
  <si>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</si>
  <si>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</si>
  <si>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</si>
  <si>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</si>
  <si>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</si>
  <si>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</si>
  <si>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</si>
  <si>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</si>
  <si>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</si>
  <si>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</si>
  <si>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</si>
  <si>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</si>
  <si>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</si>
  <si>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</si>
  <si>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</si>
  <si>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</si>
  <si>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</si>
  <si>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</si>
  <si>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</si>
  <si>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</si>
  <si>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</si>
  <si>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</si>
  <si>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</si>
  <si>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</si>
  <si>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</si>
  <si>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</si>
  <si>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</si>
  <si>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</si>
  <si>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</si>
  <si>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</si>
  <si>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</si>
  <si>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</si>
  <si>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</si>
  <si>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</si>
  <si>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</si>
  <si>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</si>
  <si>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</si>
  <si>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</si>
  <si>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</si>
  <si>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</si>
  <si>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</si>
  <si>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</si>
  <si>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</si>
  <si>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</si>
  <si>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</si>
  <si>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</si>
  <si>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</si>
  <si>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</si>
  <si>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</si>
  <si>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</si>
  <si>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</si>
  <si>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</si>
  <si>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</si>
  <si>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</si>
  <si>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</si>
  <si>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</si>
  <si>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</si>
  <si>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</si>
  <si>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</si>
  <si>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</si>
  <si>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</si>
  <si>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</si>
  <si>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</si>
  <si>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</si>
  <si>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</si>
  <si>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</si>
  <si>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</si>
  <si>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</si>
  <si>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</si>
  <si>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</si>
  <si>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</si>
  <si>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</si>
  <si>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</si>
  <si>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</si>
  <si>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</si>
  <si>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</si>
  <si>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</si>
  <si>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</si>
  <si>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</si>
  <si>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</si>
  <si>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</si>
  <si>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</si>
  <si>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</si>
  <si>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</si>
  <si>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</si>
  <si>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</si>
  <si>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</si>
  <si>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</si>
  <si>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</si>
  <si>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</si>
  <si>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</si>
  <si>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</si>
  <si>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</si>
  <si>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</si>
  <si>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</si>
  <si>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</si>
  <si>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</si>
  <si>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</si>
  <si>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</si>
  <si>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</si>
  <si>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</si>
  <si>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</si>
  <si>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</si>
  <si>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</si>
  <si>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</si>
  <si>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</si>
  <si>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</si>
  <si>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</si>
  <si>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</si>
  <si>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</si>
  <si>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</si>
  <si>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</si>
  <si>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</si>
  <si>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</si>
  <si>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</si>
  <si>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</si>
  <si>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</si>
  <si>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</si>
  <si>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</si>
  <si>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</si>
  <si>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</si>
  <si>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</si>
  <si>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</si>
  <si>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</si>
  <si>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</si>
  <si>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</si>
  <si>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</si>
  <si>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</si>
  <si>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</si>
  <si>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</si>
  <si>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</si>
  <si>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</si>
  <si>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</si>
  <si>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</si>
  <si>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</si>
  <si>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</si>
  <si>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</si>
  <si>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</si>
  <si>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</si>
  <si>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</si>
  <si>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</si>
  <si>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</si>
  <si>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</si>
  <si>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</si>
  <si>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</si>
  <si>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</si>
  <si>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</si>
  <si>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</si>
  <si>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</si>
  <si>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</si>
  <si>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</si>
  <si>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</si>
  <si>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</si>
  <si>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</si>
  <si>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</si>
  <si>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</si>
  <si>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</si>
  <si>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</si>
  <si>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</si>
  <si>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</si>
  <si>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</si>
  <si>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</si>
  <si>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</si>
  <si>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</si>
  <si>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</si>
  <si>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</si>
  <si>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</si>
  <si>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</si>
  <si>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</si>
  <si>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</si>
  <si>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</si>
  <si>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</si>
  <si>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</si>
  <si>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</si>
  <si>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</si>
  <si>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</si>
  <si>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</si>
  <si>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</si>
  <si>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</si>
  <si>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</si>
  <si>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</si>
  <si>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</si>
  <si>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</si>
  <si>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</si>
  <si>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</si>
  <si>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</si>
  <si>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</si>
  <si>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</si>
  <si>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</si>
  <si>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</si>
  <si>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</si>
  <si>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</si>
  <si>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</si>
  <si>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</si>
  <si>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</si>
  <si>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</si>
  <si>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</si>
  <si>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</si>
  <si>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</si>
  <si>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</si>
  <si>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</si>
  <si>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</si>
  <si>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</si>
  <si>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</si>
  <si>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</si>
  <si>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</si>
  <si>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</si>
  <si>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</si>
  <si>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</si>
  <si>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</si>
  <si>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</si>
  <si>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</si>
  <si>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</si>
  <si>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</si>
  <si>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</si>
  <si>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</si>
  <si>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</si>
  <si>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</si>
  <si>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</si>
  <si>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</si>
  <si>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</si>
  <si>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</si>
  <si>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</si>
  <si>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</si>
  <si>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</si>
  <si>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</si>
  <si>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</si>
  <si>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</si>
  <si>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</si>
  <si>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</si>
  <si>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</si>
  <si>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</si>
  <si>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</si>
  <si>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</si>
  <si>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</si>
  <si>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</si>
  <si>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</si>
  <si>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</si>
  <si>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</si>
  <si>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</si>
  <si>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</si>
  <si>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</si>
  <si>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</si>
  <si>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</si>
  <si>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</si>
  <si>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</si>
  <si>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</si>
  <si>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</si>
  <si>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</si>
  <si>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</si>
  <si>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</si>
  <si>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</si>
  <si>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</si>
  <si>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</si>
  <si>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</si>
  <si>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</si>
  <si>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</si>
  <si>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</si>
  <si>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</si>
  <si>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</si>
  <si>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</si>
  <si>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</si>
  <si>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</si>
  <si>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</si>
  <si>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</si>
  <si>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</si>
  <si>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</si>
  <si>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</si>
  <si>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</si>
  <si>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</si>
  <si>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</si>
  <si>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</si>
  <si>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</si>
  <si>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</si>
  <si>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</si>
  <si>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</si>
  <si>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</si>
  <si>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</si>
  <si>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</si>
  <si>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</si>
  <si>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</si>
  <si>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</si>
  <si>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</si>
  <si>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</si>
  <si>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</si>
  <si>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</si>
  <si>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</si>
  <si>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</si>
  <si>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</si>
  <si>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</si>
  <si>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</si>
  <si>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</si>
  <si>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</si>
  <si>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</si>
  <si>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</si>
  <si>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</si>
  <si>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</si>
  <si>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</si>
  <si>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</si>
  <si>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</si>
  <si>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</si>
  <si>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</si>
  <si>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</si>
  <si>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</si>
  <si>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</si>
  <si>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</si>
  <si>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</si>
  <si>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</si>
  <si>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</si>
  <si>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</si>
  <si>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</si>
  <si>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</si>
  <si>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</si>
  <si>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</si>
  <si>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</si>
  <si>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</si>
  <si>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</si>
  <si>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</si>
  <si>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</si>
  <si>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</si>
  <si>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</si>
  <si>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</si>
  <si>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</si>
  <si>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</si>
  <si>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</si>
  <si>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</si>
  <si>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</si>
  <si>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</si>
  <si>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</si>
  <si>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</si>
  <si>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</si>
  <si>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</si>
  <si>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</si>
  <si>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</si>
  <si>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</si>
  <si>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</si>
  <si>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</si>
  <si>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</si>
  <si>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</si>
  <si>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</si>
  <si>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</si>
  <si>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</si>
  <si>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</si>
  <si>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</si>
  <si>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</si>
  <si>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</si>
  <si>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</si>
  <si>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</si>
  <si>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</si>
  <si>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</si>
  <si>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</si>
  <si>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</si>
  <si>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</si>
  <si>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</si>
  <si>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</si>
  <si>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</si>
  <si>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</si>
  <si>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</si>
  <si>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</si>
  <si>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</si>
  <si>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</si>
  <si>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</si>
  <si>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</si>
  <si>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</si>
  <si>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</si>
  <si>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</si>
  <si>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</si>
  <si>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</si>
  <si>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</si>
  <si>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</si>
  <si>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</si>
  <si>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</si>
  <si>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</si>
  <si>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</si>
  <si>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</si>
  <si>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</si>
  <si>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</si>
  <si>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</si>
  <si>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</si>
  <si>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</si>
  <si>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</si>
  <si>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</si>
  <si>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</si>
  <si>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</si>
  <si>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</si>
  <si>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</si>
  <si>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</si>
  <si>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</si>
  <si>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</si>
  <si>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</si>
  <si>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</si>
  <si>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</si>
  <si>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</si>
  <si>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</si>
  <si>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</si>
  <si>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</si>
  <si>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</si>
  <si>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</si>
  <si>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</si>
  <si>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</si>
  <si>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</si>
  <si>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</si>
  <si>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</si>
  <si>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</si>
  <si>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</si>
  <si>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</si>
  <si>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</si>
  <si>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</si>
  <si>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</si>
  <si>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</si>
  <si>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</si>
  <si>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</si>
  <si>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</si>
  <si>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</si>
  <si>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</si>
  <si>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</si>
  <si>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</si>
  <si>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</si>
  <si>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</si>
  <si>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</si>
  <si>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</si>
  <si>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</si>
  <si>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</si>
  <si>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</si>
  <si>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</si>
  <si>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</si>
  <si>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</si>
  <si>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</si>
  <si>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</si>
  <si>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</si>
  <si>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</si>
  <si>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</si>
  <si>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</si>
  <si>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</si>
  <si>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</si>
  <si>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</si>
  <si>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</si>
  <si>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</si>
  <si>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</si>
  <si>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</si>
  <si>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</si>
  <si>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</si>
  <si>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</si>
  <si>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</si>
  <si>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</si>
  <si>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</si>
  <si>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</si>
  <si>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</si>
  <si>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</si>
  <si>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</si>
  <si>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</si>
  <si>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</si>
  <si>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</si>
  <si>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</si>
  <si>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</si>
  <si>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</si>
  <si>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</si>
  <si>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</si>
  <si>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</si>
  <si>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</si>
  <si>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</si>
  <si>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</si>
  <si>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</si>
  <si>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</si>
  <si>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</si>
  <si>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</si>
  <si>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</si>
  <si>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</si>
  <si>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</si>
  <si>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</si>
  <si>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</si>
  <si>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</si>
  <si>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</si>
  <si>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</si>
  <si>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</si>
  <si>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</si>
  <si>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</si>
  <si>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</si>
  <si>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</si>
  <si>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</si>
  <si>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</si>
  <si>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</si>
  <si>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</si>
  <si>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</si>
  <si>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</si>
  <si>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</si>
  <si>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</si>
  <si>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</si>
  <si>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</si>
  <si>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</si>
  <si>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</si>
  <si>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</si>
  <si>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</si>
  <si>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</si>
  <si>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</si>
  <si>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</si>
  <si>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</si>
  <si>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</si>
  <si>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</si>
  <si>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</si>
  <si>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</si>
  <si>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</si>
  <si>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</si>
  <si>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</si>
  <si>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</si>
  <si>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</si>
  <si>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</si>
  <si>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</si>
  <si>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</si>
  <si>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</si>
  <si>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</si>
  <si>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</si>
  <si>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</si>
  <si>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</si>
  <si>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</si>
  <si>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</si>
  <si>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</si>
  <si>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</si>
  <si>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</si>
  <si>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</si>
  <si>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</si>
  <si>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</si>
  <si>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</si>
  <si>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</si>
  <si>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</si>
  <si>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</si>
  <si>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</si>
  <si>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</si>
  <si>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</si>
  <si>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</si>
  <si>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</si>
  <si>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</si>
  <si>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</si>
  <si>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</si>
  <si>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</si>
  <si>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</si>
  <si>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</si>
  <si>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</si>
  <si>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</si>
  <si>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</si>
  <si>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</si>
  <si>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</si>
  <si>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</si>
  <si>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</si>
  <si>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</si>
  <si>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</si>
  <si>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</si>
  <si>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</si>
  <si>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</si>
  <si>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</si>
  <si>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</si>
  <si>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</si>
  <si>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</si>
  <si>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</si>
  <si>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</si>
  <si>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</si>
  <si>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</si>
  <si>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</si>
  <si>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</si>
  <si>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</si>
  <si>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</si>
  <si>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</si>
  <si>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</si>
  <si>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</si>
  <si>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</si>
  <si>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</si>
  <si>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</si>
  <si>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</si>
  <si>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</si>
  <si>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</si>
  <si>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</si>
  <si>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</si>
  <si>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</si>
  <si>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</si>
  <si>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</si>
  <si>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</si>
  <si>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</si>
  <si>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</si>
  <si>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</si>
  <si>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</si>
  <si>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</si>
  <si>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</si>
  <si>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</si>
  <si>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</si>
  <si>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</si>
  <si>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</si>
  <si>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</si>
  <si>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</si>
  <si>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</si>
  <si>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</si>
  <si>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</si>
  <si>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</si>
  <si>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</si>
  <si>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</si>
  <si>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</si>
  <si>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</si>
  <si>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</si>
  <si>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</si>
  <si>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</si>
  <si>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</si>
  <si>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</si>
  <si>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</si>
  <si>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</si>
  <si>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</si>
  <si>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</si>
  <si>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</si>
  <si>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</si>
  <si>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</si>
  <si>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</si>
  <si>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</si>
  <si>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</si>
  <si>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</si>
  <si>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</si>
  <si>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</si>
  <si>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</si>
  <si>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</si>
  <si>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</si>
  <si>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</si>
  <si>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</si>
  <si>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</si>
  <si>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</si>
  <si>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</si>
  <si>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</si>
  <si>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</si>
  <si>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</si>
  <si>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</si>
  <si>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</si>
  <si>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</si>
  <si>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</si>
  <si>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</si>
  <si>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</si>
  <si>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</si>
  <si>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</si>
  <si>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</si>
  <si>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</si>
  <si>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</si>
  <si>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</si>
  <si>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</si>
  <si>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</si>
  <si>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</si>
  <si>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</si>
  <si>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</si>
  <si>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</si>
  <si>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</si>
  <si>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</si>
  <si>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</si>
  <si>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</si>
  <si>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</si>
  <si>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</si>
  <si>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</si>
  <si>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</si>
  <si>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</si>
  <si>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</si>
  <si>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</si>
  <si>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</si>
  <si>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</si>
  <si>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</si>
  <si>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</si>
  <si>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</si>
  <si>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</si>
  <si>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</si>
  <si>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</si>
  <si>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</si>
  <si>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</si>
  <si>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</si>
  <si>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</si>
  <si>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</si>
  <si>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</si>
  <si>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</si>
  <si>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</si>
  <si>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</si>
  <si>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</si>
  <si>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</si>
  <si>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</si>
  <si>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</si>
  <si>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</si>
  <si>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</si>
  <si>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</si>
  <si>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</si>
  <si>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</si>
  <si>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</si>
  <si>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</si>
  <si>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</si>
  <si>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</si>
  <si>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</si>
  <si>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</si>
  <si>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</si>
  <si>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</si>
  <si>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</si>
  <si>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</si>
  <si>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</si>
  <si>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</si>
  <si>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</si>
  <si>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</si>
  <si>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</si>
  <si>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</si>
  <si>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</si>
  <si>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</si>
  <si>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</si>
  <si>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</si>
  <si>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</si>
  <si>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</si>
  <si>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</si>
  <si>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</si>
  <si>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</si>
  <si>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</si>
  <si>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</si>
  <si>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</si>
  <si>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</si>
  <si>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</si>
  <si>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</si>
  <si>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</si>
  <si>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</si>
  <si>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</si>
  <si>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</si>
  <si>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</si>
  <si>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</si>
  <si>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</si>
  <si>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</si>
  <si>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</si>
  <si>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</si>
  <si>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</si>
  <si>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</si>
  <si>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</si>
  <si>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</si>
  <si>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</si>
  <si>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</si>
  <si>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</si>
  <si>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</si>
  <si>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</si>
  <si>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</si>
  <si>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</si>
  <si>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</si>
  <si>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</si>
  <si>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</si>
  <si>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</si>
  <si>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</si>
  <si>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</si>
  <si>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</si>
  <si>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</si>
  <si>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</si>
  <si>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</si>
  <si>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</si>
  <si>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</si>
  <si>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</si>
  <si>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</si>
  <si>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</si>
  <si>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</si>
  <si>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</si>
  <si>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</si>
  <si>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</si>
  <si>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</si>
  <si>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</si>
  <si>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</si>
  <si>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</si>
  <si>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</si>
  <si>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</si>
  <si>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</si>
  <si>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</si>
  <si>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</si>
  <si>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</si>
  <si>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</si>
  <si>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</si>
  <si>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</si>
  <si>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</si>
  <si>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</si>
  <si>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</si>
  <si>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</si>
  <si>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</si>
  <si>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</si>
  <si>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</si>
  <si>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</si>
  <si>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</si>
  <si>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</si>
  <si>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</si>
  <si>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</si>
  <si>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</si>
  <si>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</si>
  <si>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</si>
  <si>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</si>
  <si>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</si>
  <si>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</si>
  <si>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</si>
  <si>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</si>
  <si>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</si>
  <si>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</si>
  <si>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</si>
  <si>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</si>
  <si>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</si>
  <si>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</si>
  <si>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</si>
  <si>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</si>
  <si>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</si>
  <si>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</si>
  <si>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</si>
  <si>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</si>
  <si>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</si>
  <si>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</si>
  <si>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</si>
  <si>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</si>
  <si>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</si>
  <si>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</si>
  <si>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</si>
  <si>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</si>
  <si>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</si>
  <si>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</si>
  <si>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</si>
  <si>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</si>
  <si>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</si>
  <si>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</si>
  <si>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</si>
  <si>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</si>
  <si>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</si>
  <si>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</si>
  <si>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</si>
  <si>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</si>
  <si>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</si>
  <si>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</si>
  <si>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</si>
  <si>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</si>
  <si>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</si>
  <si>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</si>
  <si>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</si>
  <si>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</si>
  <si>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</si>
  <si>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</si>
  <si>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</si>
  <si>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</si>
  <si>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</si>
  <si>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</si>
  <si>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</si>
  <si>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</si>
  <si>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</si>
  <si>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</si>
  <si>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</si>
  <si>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</si>
  <si>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</si>
  <si>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</si>
  <si>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</si>
  <si>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</si>
  <si>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</si>
  <si>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</si>
  <si>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</si>
  <si>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</si>
  <si>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</si>
  <si>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</si>
  <si>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</si>
  <si>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</si>
  <si>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</si>
  <si>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</si>
  <si>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</si>
  <si>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</si>
  <si>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</si>
  <si>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</si>
  <si>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</si>
  <si>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</si>
  <si>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</si>
  <si>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</si>
  <si>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</si>
  <si>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</si>
  <si>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</si>
  <si>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</si>
  <si>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</si>
  <si>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</si>
  <si>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</si>
  <si>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</si>
  <si>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</si>
  <si>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</si>
  <si>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</si>
  <si>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</si>
  <si>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</si>
  <si>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</si>
  <si>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</si>
  <si>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</si>
  <si>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</si>
  <si>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</si>
  <si>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</si>
  <si>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</si>
  <si>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</si>
  <si>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</si>
  <si>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</si>
  <si>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</si>
  <si>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</si>
  <si>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</si>
  <si>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</si>
  <si>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</si>
  <si>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</si>
  <si>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</si>
  <si>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</si>
  <si>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</si>
  <si>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</si>
  <si>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</si>
  <si>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</si>
  <si>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</si>
  <si>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</si>
  <si>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</si>
  <si>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</si>
  <si>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</si>
  <si>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</si>
  <si>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</si>
  <si>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</si>
  <si>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</si>
  <si>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</si>
  <si>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</si>
  <si>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</si>
  <si>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</si>
  <si>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</si>
  <si>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</si>
  <si>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</si>
  <si>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</si>
  <si>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</si>
  <si>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</si>
  <si>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</si>
  <si>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</si>
  <si>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</si>
  <si>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</si>
  <si>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</si>
  <si>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</si>
  <si>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</si>
  <si>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</si>
  <si>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</si>
  <si>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</si>
  <si>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</si>
  <si>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</si>
  <si>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</si>
  <si>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</si>
  <si>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</si>
  <si>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</si>
  <si>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</si>
  <si>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</si>
  <si>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</si>
  <si>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</si>
  <si>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</si>
  <si>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</si>
  <si>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</si>
  <si>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</si>
  <si>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</si>
  <si>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</si>
  <si>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</si>
  <si>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</si>
  <si>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</si>
  <si>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</si>
  <si>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</si>
  <si>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</si>
  <si>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</si>
  <si>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</si>
  <si>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</si>
  <si>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</si>
  <si>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</si>
  <si>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</si>
  <si>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</si>
  <si>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</si>
  <si>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</si>
  <si>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</si>
  <si>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</si>
  <si>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</si>
  <si>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</si>
  <si>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</si>
  <si>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</si>
  <si>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</si>
  <si>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</si>
  <si>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</si>
  <si>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</si>
  <si>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</si>
  <si>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</si>
  <si>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</si>
  <si>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</si>
  <si>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</si>
  <si>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</si>
  <si>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</si>
  <si>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</si>
  <si>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</si>
  <si>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</si>
  <si>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</si>
  <si>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</si>
  <si>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</si>
  <si>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</si>
  <si>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</si>
  <si>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</si>
  <si>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</si>
  <si>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</si>
  <si>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</si>
  <si>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</si>
  <si>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</si>
  <si>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</si>
  <si>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</si>
  <si>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</si>
  <si>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</si>
  <si>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</si>
  <si>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</si>
  <si>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</si>
  <si>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</si>
  <si>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</si>
  <si>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</si>
  <si>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</si>
  <si>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</si>
  <si>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</si>
  <si>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</si>
  <si>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</si>
  <si>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</si>
  <si>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</si>
  <si>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</si>
  <si>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</si>
  <si>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</si>
  <si>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</si>
  <si>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</si>
  <si>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</si>
  <si>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</si>
  <si>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</si>
  <si>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</si>
  <si>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</si>
  <si>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</si>
  <si>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</si>
  <si>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</si>
  <si>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</si>
  <si>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</si>
  <si>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</si>
  <si>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</si>
  <si>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</si>
  <si>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</si>
  <si>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</si>
  <si>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</si>
  <si>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</si>
  <si>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</si>
  <si>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</si>
  <si>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</si>
  <si>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</si>
  <si>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</si>
  <si>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</si>
  <si>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</si>
  <si>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</si>
  <si>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</si>
  <si>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</si>
  <si>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</si>
  <si>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</si>
  <si>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</si>
  <si>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</si>
  <si>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</si>
  <si>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</si>
  <si>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</si>
  <si>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</si>
  <si>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</si>
  <si>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</si>
  <si>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</si>
  <si>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</si>
  <si>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</si>
  <si>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</si>
  <si>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</si>
  <si>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</si>
  <si>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</si>
  <si>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</si>
  <si>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</si>
  <si>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</si>
  <si>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</si>
  <si>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</si>
  <si>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</si>
  <si>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</si>
  <si>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</si>
  <si>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</si>
  <si>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</si>
  <si>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</si>
  <si>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</si>
  <si>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</si>
  <si>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</si>
  <si>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</si>
  <si>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</si>
  <si>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</si>
  <si>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</si>
  <si>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</si>
  <si>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</si>
  <si>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</si>
  <si>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</si>
  <si>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</si>
  <si>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</si>
  <si>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</si>
  <si>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</si>
  <si>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</si>
  <si>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</si>
  <si>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</si>
  <si>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</si>
  <si>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</si>
  <si>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</si>
  <si>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</si>
  <si>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</si>
  <si>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</si>
  <si>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</si>
  <si>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</si>
  <si>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</si>
  <si>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</si>
  <si>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</si>
  <si>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</si>
  <si>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</si>
  <si>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</si>
  <si>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</si>
  <si>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</si>
  <si>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</si>
  <si>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</si>
  <si>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</si>
  <si>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</si>
  <si>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</si>
  <si>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</si>
  <si>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</si>
  <si>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</si>
  <si>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</si>
  <si>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</si>
  <si>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</si>
  <si>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</si>
  <si>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</si>
  <si>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</si>
  <si>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</si>
  <si>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</si>
  <si>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</si>
  <si>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</si>
  <si>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</si>
  <si>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</si>
  <si>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</si>
  <si>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</si>
  <si>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</si>
  <si>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</si>
  <si>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</si>
  <si>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</si>
  <si>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</si>
  <si>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</si>
  <si>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</si>
  <si>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</si>
  <si>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</si>
  <si>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</si>
  <si>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</si>
  <si>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</si>
  <si>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</si>
  <si>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</si>
  <si>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</si>
  <si>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</si>
  <si>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</si>
  <si>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</si>
  <si>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</si>
  <si>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</si>
  <si>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</si>
  <si>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</si>
  <si>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</si>
  <si>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</si>
  <si>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</si>
  <si>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</si>
  <si>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</si>
  <si>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</si>
  <si>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</si>
  <si>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</si>
  <si>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</si>
  <si>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</si>
  <si>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</si>
  <si>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</si>
  <si>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</si>
  <si>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</si>
  <si>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</si>
  <si>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</si>
  <si>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</si>
  <si>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</si>
  <si>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</si>
  <si>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</si>
  <si>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</si>
  <si>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</si>
  <si>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</si>
  <si>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</si>
  <si>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</si>
  <si>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</si>
  <si>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</si>
  <si>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</si>
  <si>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</si>
  <si>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</si>
  <si>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</si>
  <si>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</si>
  <si>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</si>
  <si>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</si>
  <si>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</si>
  <si>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</si>
  <si>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</si>
  <si>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</si>
  <si>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</si>
  <si>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</si>
  <si>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</si>
  <si>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</si>
  <si>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</si>
  <si>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</si>
  <si>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</si>
  <si>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</si>
  <si>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</si>
  <si>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</si>
  <si>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</si>
  <si>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</si>
  <si>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</si>
  <si>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</si>
  <si>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</si>
  <si>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</si>
  <si>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</si>
  <si>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</si>
  <si>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</si>
  <si>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</si>
  <si>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</si>
  <si>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</si>
  <si>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</si>
  <si>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</si>
  <si>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</si>
  <si>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</si>
  <si>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</si>
  <si>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</si>
  <si>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</si>
  <si>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</si>
  <si>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</si>
  <si>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</si>
  <si>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</si>
  <si>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</si>
  <si>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</si>
  <si>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</si>
  <si>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</si>
  <si>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</si>
  <si>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</si>
  <si>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</si>
  <si>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</si>
  <si>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</si>
  <si>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</si>
  <si>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</si>
  <si>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</si>
  <si>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</si>
  <si>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</si>
  <si>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</si>
  <si>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</si>
  <si>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</si>
  <si>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</si>
  <si>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</si>
  <si>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</si>
  <si>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</si>
  <si>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</si>
  <si>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</si>
  <si>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</si>
  <si>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</si>
  <si>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</si>
  <si>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</si>
  <si>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</si>
  <si>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</si>
  <si>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</si>
  <si>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</si>
  <si>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</si>
  <si>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</si>
  <si>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</si>
  <si>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</si>
  <si>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</si>
  <si>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</si>
  <si>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</si>
  <si>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</si>
  <si>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</si>
  <si>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</si>
  <si>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</si>
  <si>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</si>
  <si>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</si>
  <si>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</si>
  <si>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</si>
  <si>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</si>
  <si>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</si>
  <si>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</si>
  <si>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</si>
  <si>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</si>
  <si>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</si>
  <si>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</si>
  <si>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</si>
  <si>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</si>
  <si>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</si>
  <si>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</si>
  <si>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</si>
  <si>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</si>
  <si>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</si>
  <si>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</si>
  <si>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</si>
  <si>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</si>
  <si>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</si>
  <si>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</si>
  <si>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</si>
  <si>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</si>
  <si>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</si>
  <si>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</si>
  <si>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</si>
  <si>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</si>
  <si>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</si>
  <si>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</si>
  <si>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</si>
  <si>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</si>
  <si>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</si>
  <si>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</si>
  <si>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</si>
  <si>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</si>
  <si>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</si>
  <si>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</si>
  <si>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</si>
  <si>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</si>
  <si>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</si>
  <si>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</si>
  <si>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</si>
  <si>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</si>
  <si>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</si>
  <si>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</si>
  <si>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</si>
  <si>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</si>
  <si>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</si>
  <si>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</si>
  <si>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</si>
  <si>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</si>
  <si>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</si>
  <si>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</si>
  <si>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</si>
  <si>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</si>
  <si>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</si>
  <si>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</si>
  <si>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</si>
  <si>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</si>
  <si>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</si>
  <si>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</si>
  <si>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</si>
  <si>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</si>
  <si>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</si>
  <si>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</si>
  <si>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</si>
  <si>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</si>
  <si>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</si>
  <si>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</si>
  <si>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</si>
  <si>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</si>
  <si>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</si>
  <si>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</si>
  <si>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</si>
  <si>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</si>
  <si>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</si>
  <si>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</si>
  <si>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</si>
  <si>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</si>
  <si>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</si>
  <si>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</si>
  <si>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</si>
  <si>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</si>
  <si>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</si>
  <si>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</si>
  <si>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</si>
  <si>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</si>
  <si>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</si>
  <si>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</si>
  <si>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</si>
  <si>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</si>
  <si>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</si>
  <si>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</si>
  <si>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</si>
  <si>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</si>
  <si>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</si>
  <si>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</si>
  <si>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</si>
  <si>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</si>
  <si>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</si>
  <si>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</si>
  <si>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</si>
  <si>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</si>
  <si>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</si>
  <si>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</si>
  <si>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</si>
  <si>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</si>
  <si>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</si>
  <si>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</si>
  <si>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</si>
  <si>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</si>
  <si>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</si>
  <si>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</si>
  <si>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</si>
  <si>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</si>
  <si>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</si>
  <si>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</si>
  <si>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</si>
  <si>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</si>
  <si>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</si>
  <si>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</si>
  <si>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</si>
  <si>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</si>
  <si>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</si>
  <si>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</si>
  <si>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</si>
  <si>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</si>
  <si>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</si>
  <si>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</si>
  <si>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</si>
  <si>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</si>
  <si>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</si>
  <si>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</si>
  <si>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</si>
  <si>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</si>
  <si>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</si>
  <si>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</si>
  <si>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</si>
  <si>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</si>
  <si>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</si>
  <si>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</si>
  <si>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</si>
  <si>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</si>
  <si>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</si>
  <si>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</si>
  <si>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</si>
  <si>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</si>
  <si>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</si>
  <si>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</si>
  <si>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</si>
  <si>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</si>
  <si>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</si>
  <si>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</si>
  <si>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</si>
  <si>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</si>
  <si>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</si>
  <si>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</si>
  <si>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</si>
  <si>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</si>
  <si>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</si>
  <si>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</si>
  <si>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</si>
  <si>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</si>
  <si>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</si>
  <si>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</si>
  <si>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</si>
  <si>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</si>
  <si>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</si>
  <si>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</si>
  <si>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</si>
  <si>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</si>
  <si>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</si>
  <si>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</si>
  <si>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</si>
  <si>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</si>
  <si>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</si>
  <si>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</si>
  <si>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</si>
  <si>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</si>
  <si>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</si>
  <si>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</si>
  <si>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</si>
  <si>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</si>
  <si>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</si>
  <si>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</si>
  <si>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</si>
  <si>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</si>
  <si>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</si>
  <si>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</si>
  <si>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</si>
  <si>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</si>
  <si>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</si>
  <si>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</si>
  <si>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</si>
  <si>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</si>
  <si>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</si>
  <si>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</si>
  <si>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</si>
  <si>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</si>
  <si>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</si>
  <si>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</si>
  <si>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</si>
  <si>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</si>
  <si>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</si>
  <si>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</si>
  <si>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</si>
  <si>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</si>
  <si>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</si>
  <si>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</si>
  <si>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</si>
  <si>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</si>
  <si>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</si>
  <si>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</si>
  <si>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</si>
  <si>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</si>
  <si>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</si>
  <si>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</si>
  <si>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</si>
  <si>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</si>
  <si>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</si>
  <si>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</si>
  <si>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</si>
  <si>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</si>
  <si>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</si>
  <si>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</si>
  <si>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</si>
  <si>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</si>
  <si>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</si>
  <si>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</si>
  <si>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</si>
  <si>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</si>
  <si>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</si>
  <si>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</si>
  <si>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</si>
  <si>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</si>
  <si>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</si>
  <si>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</si>
  <si>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</si>
  <si>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</si>
  <si>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</si>
  <si>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</si>
  <si>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</si>
  <si>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</si>
  <si>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</si>
  <si>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</si>
  <si>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</si>
  <si>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</si>
  <si>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</si>
  <si>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</si>
  <si>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</si>
  <si>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</si>
  <si>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</si>
  <si>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</si>
  <si>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</si>
  <si>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</si>
  <si>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</si>
  <si>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</si>
  <si>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</si>
  <si>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</si>
  <si>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</si>
  <si>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</si>
  <si>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</si>
  <si>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</si>
  <si>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</si>
  <si>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</si>
  <si>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</si>
  <si>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</si>
  <si>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</si>
  <si>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</si>
  <si>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</si>
  <si>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</si>
  <si>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</si>
  <si>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</si>
  <si>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</si>
  <si>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</si>
  <si>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</si>
  <si>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</si>
  <si>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</si>
  <si>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</si>
  <si>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</si>
  <si>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</si>
  <si>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</si>
  <si>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</si>
  <si>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</si>
  <si>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</si>
  <si>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</si>
  <si>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</si>
  <si>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</si>
  <si>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</si>
  <si>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</si>
  <si>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</si>
  <si>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</si>
  <si>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</si>
  <si>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</si>
  <si>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</si>
  <si>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</si>
  <si>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</si>
  <si>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</si>
  <si>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</si>
  <si>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</si>
  <si>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</si>
  <si>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</si>
  <si>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</si>
  <si>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</si>
  <si>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</si>
  <si>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</si>
  <si>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</si>
  <si>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</si>
  <si>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</si>
  <si>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</si>
  <si>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</si>
  <si>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</si>
  <si>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</si>
  <si>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</si>
  <si>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</si>
  <si>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</si>
  <si>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</si>
  <si>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</si>
  <si>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</si>
  <si>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</si>
  <si>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</si>
  <si>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</si>
  <si>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</si>
  <si>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</si>
  <si>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</si>
  <si>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</si>
  <si>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</si>
  <si>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</si>
  <si>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</si>
  <si>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</si>
  <si>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</si>
  <si>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</si>
  <si>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</si>
  <si>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</si>
  <si>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</si>
  <si>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</si>
  <si>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</si>
  <si>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</si>
  <si>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</si>
  <si>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</si>
  <si>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</si>
  <si>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</si>
  <si>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</si>
  <si>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</si>
  <si>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</si>
  <si>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</si>
  <si>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</si>
  <si>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</si>
  <si>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</si>
  <si>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</si>
  <si>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</si>
  <si>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</si>
  <si>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</si>
  <si>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</si>
  <si>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</si>
  <si>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</si>
  <si>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</si>
  <si>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</si>
  <si>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</si>
  <si>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</si>
  <si>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</si>
  <si>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</si>
  <si>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</si>
  <si>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</si>
  <si>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</si>
  <si>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</si>
  <si>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</si>
  <si>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</si>
  <si>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</si>
  <si>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</si>
  <si>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</si>
  <si>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</si>
  <si>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</si>
  <si>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</si>
  <si>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</si>
  <si>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</si>
  <si>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</si>
  <si>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</si>
  <si>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</si>
  <si>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</si>
  <si>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</si>
  <si>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</si>
  <si>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</si>
  <si>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</si>
  <si>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</si>
  <si>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</si>
  <si>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</si>
  <si>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</si>
  <si>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</si>
  <si>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</si>
  <si>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</si>
  <si>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</si>
  <si>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</si>
  <si>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</si>
  <si>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</si>
  <si>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</si>
  <si>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</si>
  <si>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</si>
  <si>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</si>
  <si>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</si>
  <si>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</si>
  <si>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</si>
  <si>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</si>
  <si>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</si>
  <si>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</si>
  <si>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</si>
  <si>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</si>
  <si>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</si>
  <si>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</si>
  <si>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</si>
  <si>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</si>
  <si>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</si>
  <si>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</si>
  <si>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</si>
  <si>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</si>
  <si>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</si>
  <si>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</si>
  <si>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</si>
  <si>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</si>
  <si>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</si>
  <si>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</si>
  <si>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</si>
  <si>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</si>
  <si>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</si>
  <si>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</si>
  <si>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</si>
  <si>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</si>
  <si>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</si>
  <si>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</si>
  <si>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</si>
  <si>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</si>
  <si>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</si>
  <si>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</si>
  <si>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</si>
  <si>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</si>
  <si>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</si>
  <si>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</si>
  <si>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</si>
  <si>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</si>
  <si>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</si>
  <si>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</si>
  <si>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</si>
  <si>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</si>
  <si>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</si>
  <si>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</si>
  <si>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</si>
  <si>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</si>
  <si>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</si>
  <si>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</si>
  <si>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</si>
  <si>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</si>
  <si>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</si>
  <si>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</si>
  <si>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</si>
  <si>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</si>
  <si>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</si>
  <si>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</si>
  <si>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</si>
  <si>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</si>
  <si>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</si>
  <si>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</si>
  <si>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</si>
  <si>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</si>
  <si>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</si>
  <si>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</si>
  <si>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</si>
  <si>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</si>
  <si>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</si>
  <si>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</si>
  <si>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</si>
  <si>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</si>
  <si>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</si>
  <si>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</si>
  <si>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</si>
  <si>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</si>
  <si>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</si>
  <si>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</si>
  <si>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</si>
  <si>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</si>
  <si>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</si>
  <si>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</si>
  <si>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</si>
  <si>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</si>
  <si>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</si>
  <si>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</si>
  <si>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</si>
  <si>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</si>
  <si>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</si>
  <si>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</si>
  <si>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</si>
  <si>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</si>
  <si>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</si>
  <si>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</si>
  <si>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</si>
  <si>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</si>
  <si>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</si>
  <si>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</si>
  <si>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</si>
  <si>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</si>
  <si>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</si>
  <si>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</si>
  <si>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</si>
  <si>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</si>
  <si>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</si>
  <si>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</si>
  <si>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</si>
  <si>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</si>
  <si>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</si>
  <si>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</si>
  <si>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</si>
  <si>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</si>
  <si>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</si>
  <si>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</si>
  <si>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</si>
  <si>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</si>
  <si>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</si>
  <si>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</si>
  <si>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</si>
  <si>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</si>
  <si>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</si>
  <si>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</si>
  <si>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</si>
  <si>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</si>
  <si>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</si>
  <si>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</si>
  <si>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</si>
  <si>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</si>
  <si>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</si>
  <si>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</si>
  <si>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</si>
  <si>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</si>
  <si>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</si>
  <si>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</si>
  <si>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</si>
  <si>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</si>
  <si>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</si>
  <si>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</si>
  <si>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</si>
  <si>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</si>
  <si>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</si>
  <si>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</si>
  <si>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</si>
  <si>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</si>
  <si>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</si>
  <si>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</si>
  <si>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</si>
  <si>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</si>
  <si>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</si>
  <si>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</si>
  <si>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</si>
  <si>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</si>
  <si>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</si>
  <si>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</si>
  <si>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</si>
  <si>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</si>
  <si>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</si>
  <si>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</si>
  <si>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</si>
  <si>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</si>
  <si>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</si>
  <si>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</si>
  <si>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</si>
  <si>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</si>
  <si>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</si>
  <si>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</si>
  <si>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</si>
  <si>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</si>
  <si>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</si>
  <si>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</si>
  <si>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</si>
  <si>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</si>
  <si>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</si>
  <si>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</si>
  <si>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</si>
  <si>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</si>
  <si>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</si>
  <si>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</si>
  <si>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</si>
  <si>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</si>
  <si>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</si>
  <si>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</si>
  <si>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</si>
  <si>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</si>
  <si>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</si>
  <si>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</si>
  <si>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</si>
  <si>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</si>
  <si>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</si>
  <si>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</si>
  <si>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</si>
  <si>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</si>
  <si>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</si>
  <si>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</si>
  <si>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</si>
  <si>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</si>
  <si>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</si>
  <si>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</si>
  <si>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</si>
  <si>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</si>
  <si>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</si>
  <si>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</si>
  <si>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</si>
  <si>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</si>
  <si>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</si>
  <si>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</si>
  <si>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</si>
  <si>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</si>
  <si>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</si>
  <si>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</si>
  <si>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</si>
  <si>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</si>
  <si>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</si>
  <si>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</si>
  <si>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</si>
  <si>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</si>
  <si>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</si>
  <si>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</si>
  <si>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</si>
  <si>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</si>
  <si>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</si>
  <si>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</si>
  <si>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</si>
  <si>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</si>
  <si>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</si>
  <si>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</si>
  <si>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</si>
  <si>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</si>
  <si>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</si>
  <si>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</si>
  <si>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</si>
  <si>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</si>
  <si>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</si>
  <si>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</si>
  <si>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</si>
  <si>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</si>
  <si>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</si>
  <si>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</si>
  <si>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</si>
  <si>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</si>
  <si>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</si>
  <si>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</si>
  <si>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</si>
  <si>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</si>
  <si>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</si>
  <si>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</si>
  <si>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</si>
  <si>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</si>
  <si>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</si>
  <si>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</si>
  <si>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</si>
  <si>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</si>
  <si>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</si>
  <si>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</si>
  <si>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</si>
  <si>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</si>
  <si>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</si>
  <si>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</si>
  <si>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</si>
  <si>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</si>
  <si>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</si>
  <si>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</si>
  <si>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</si>
  <si>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</si>
  <si>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</si>
  <si>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</si>
  <si>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</si>
  <si>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</si>
  <si>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</si>
  <si>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</si>
  <si>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</si>
  <si>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</si>
  <si>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</si>
  <si>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</si>
  <si>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</si>
  <si>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</si>
  <si>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</si>
  <si>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</si>
  <si>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</si>
  <si>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</si>
  <si>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</si>
  <si>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</si>
  <si>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</si>
  <si>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</si>
  <si>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</si>
  <si>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</si>
  <si>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</si>
  <si>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</si>
  <si>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</si>
  <si>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</si>
  <si>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</si>
  <si>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</si>
  <si>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</si>
  <si>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</si>
  <si>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</si>
  <si>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</si>
  <si>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</si>
  <si>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</si>
  <si>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</si>
  <si>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</si>
  <si>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</si>
  <si>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</si>
  <si>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</si>
  <si>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</si>
  <si>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</si>
  <si>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</si>
  <si>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</si>
  <si>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</si>
  <si>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</si>
  <si>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</si>
  <si>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</si>
  <si>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</si>
  <si>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</si>
  <si>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</si>
  <si>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</si>
  <si>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</si>
  <si>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</si>
  <si>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</si>
  <si>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</si>
  <si>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</si>
  <si>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</si>
  <si>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</si>
  <si>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</si>
  <si>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</si>
  <si>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</si>
  <si>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</si>
  <si>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</si>
  <si>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</si>
  <si>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</si>
  <si>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</si>
  <si>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</si>
  <si>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</si>
  <si>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</si>
  <si>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</si>
  <si>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</si>
  <si>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</si>
  <si>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</si>
  <si>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</si>
  <si>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</si>
  <si>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</si>
  <si>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</si>
  <si>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</si>
  <si>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</si>
  <si>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</si>
  <si>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</si>
  <si>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</si>
  <si>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</si>
  <si>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</si>
  <si>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</si>
  <si>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</si>
  <si>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</si>
  <si>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</si>
  <si>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</si>
  <si>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</si>
  <si>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</si>
  <si>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</si>
  <si>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</si>
  <si>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</si>
  <si>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</si>
  <si>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</si>
  <si>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</si>
  <si>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</si>
  <si>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</si>
  <si>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</si>
  <si>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</si>
  <si>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</si>
  <si>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</si>
  <si>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</si>
  <si>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</si>
  <si>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</si>
  <si>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</si>
  <si>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</si>
  <si>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</si>
  <si>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</si>
  <si>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</si>
  <si>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</si>
  <si>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</si>
  <si>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</si>
  <si>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</si>
  <si>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</si>
  <si>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</si>
  <si>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</si>
  <si>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</si>
  <si>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</si>
  <si>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</si>
  <si>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</si>
  <si>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</si>
  <si>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</si>
  <si>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</si>
  <si>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</si>
  <si>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</si>
  <si>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</si>
  <si>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</si>
  <si>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</si>
  <si>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</si>
  <si>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</si>
  <si>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</si>
  <si>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</si>
  <si>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</si>
  <si>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</si>
  <si>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</si>
  <si>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</si>
  <si>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</si>
  <si>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</si>
  <si>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</si>
  <si>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</si>
  <si>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</si>
  <si>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</si>
  <si>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</si>
  <si>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</si>
  <si>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</si>
  <si>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</si>
  <si>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</si>
  <si>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</si>
  <si>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</si>
  <si>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</si>
  <si>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</si>
  <si>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</si>
  <si>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</si>
  <si>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</si>
  <si>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</si>
  <si>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</si>
  <si>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</si>
  <si>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</si>
  <si>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</si>
  <si>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</si>
  <si>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</si>
  <si>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</si>
  <si>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</si>
  <si>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</si>
  <si>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</si>
  <si>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</si>
  <si>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</si>
  <si>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</si>
  <si>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</si>
  <si>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</si>
  <si>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</si>
  <si>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</si>
  <si>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</si>
  <si>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</si>
  <si>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</si>
  <si>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</si>
  <si>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</si>
  <si>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</si>
  <si>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</si>
  <si>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</si>
  <si>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</si>
  <si>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</si>
  <si>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</si>
  <si>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</si>
  <si>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</si>
  <si>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</si>
  <si>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</si>
  <si>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</si>
  <si>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</si>
  <si>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</si>
  <si>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</si>
  <si>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</si>
  <si>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</si>
  <si>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</si>
  <si>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</si>
  <si>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</si>
  <si>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</si>
  <si>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</si>
  <si>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</si>
  <si>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</si>
  <si>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</si>
  <si>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</si>
  <si>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</si>
  <si>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</si>
  <si>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</si>
  <si>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</si>
  <si>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</si>
  <si>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</si>
  <si>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</si>
  <si>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</si>
  <si>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</si>
  <si>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</si>
  <si>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</si>
  <si>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</si>
  <si>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</si>
  <si>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</si>
  <si>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</si>
  <si>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</si>
  <si>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</si>
  <si>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</si>
  <si>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</si>
  <si>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</si>
  <si>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</si>
  <si>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</si>
  <si>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</si>
  <si>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</si>
  <si>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</si>
  <si>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</si>
  <si>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</si>
  <si>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</si>
  <si>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</si>
  <si>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</si>
  <si>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</si>
  <si>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</si>
  <si>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</si>
  <si>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</si>
  <si>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</si>
  <si>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</si>
  <si>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</si>
  <si>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</si>
  <si>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</si>
  <si>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</si>
  <si>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</si>
  <si>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</si>
  <si>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</si>
  <si>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</si>
  <si>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</si>
  <si>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</si>
  <si>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</si>
  <si>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</si>
  <si>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</si>
  <si>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</si>
  <si>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</si>
  <si>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</si>
  <si>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</si>
  <si>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</si>
  <si>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</si>
  <si>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</si>
  <si>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</si>
  <si>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</si>
  <si>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</si>
  <si>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</si>
  <si>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</si>
  <si>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</si>
  <si>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</si>
  <si>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</si>
  <si>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</si>
  <si>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</si>
  <si>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</si>
  <si>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</si>
  <si>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</si>
  <si>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</si>
  <si>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</si>
  <si>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</si>
  <si>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</si>
  <si>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</si>
  <si>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</si>
  <si>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</si>
  <si>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</si>
  <si>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</si>
  <si>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</si>
  <si>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</si>
  <si>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</si>
  <si>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</si>
  <si>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</si>
  <si>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</si>
  <si>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</si>
  <si>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</si>
  <si>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</si>
  <si>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</si>
  <si>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</si>
  <si>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</si>
  <si>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</si>
  <si>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</si>
  <si>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</si>
  <si>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</si>
  <si>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</si>
  <si>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</si>
  <si>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</si>
  <si>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</si>
  <si>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</si>
  <si>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</si>
  <si>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</si>
  <si>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</si>
  <si>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</si>
  <si>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</si>
  <si>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</si>
  <si>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</si>
  <si>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</si>
  <si>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</si>
  <si>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</si>
  <si>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</si>
  <si>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</si>
  <si>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</si>
  <si>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</si>
  <si>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</si>
  <si>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</si>
  <si>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</si>
  <si>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</si>
  <si>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</si>
  <si>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</si>
  <si>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</si>
  <si>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</si>
  <si>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</si>
  <si>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</si>
  <si>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</si>
  <si>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</si>
  <si>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</si>
  <si>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</si>
  <si>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</si>
  <si>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</si>
  <si>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</si>
  <si>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</si>
  <si>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</si>
  <si>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</si>
  <si>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</si>
  <si>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</si>
  <si>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</si>
  <si>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</si>
  <si>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</si>
  <si>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</si>
  <si>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</si>
  <si>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</si>
  <si>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</si>
  <si>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</si>
  <si>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</si>
  <si>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</si>
  <si>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</si>
  <si>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</si>
  <si>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</si>
  <si>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</si>
  <si>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</si>
  <si>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</si>
  <si>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</si>
  <si>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</si>
  <si>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</si>
  <si>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</si>
  <si>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</si>
  <si>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</si>
  <si>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</si>
  <si>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</si>
  <si>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</si>
  <si>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</si>
  <si>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</si>
  <si>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</si>
  <si>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</si>
  <si>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</si>
  <si>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</si>
  <si>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</si>
  <si>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</si>
  <si>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</si>
  <si>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</si>
  <si>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</si>
  <si>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</si>
  <si>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</si>
  <si>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</si>
  <si>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</si>
  <si>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</si>
  <si>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</si>
  <si>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</si>
  <si>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</si>
  <si>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</si>
  <si>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</si>
  <si>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</si>
  <si>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</si>
  <si>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</si>
  <si>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</si>
  <si>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</si>
  <si>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</si>
  <si>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</si>
  <si>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</si>
  <si>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</si>
  <si>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</si>
  <si>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</si>
  <si>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</si>
  <si>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</si>
  <si>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</si>
  <si>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</si>
  <si>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</si>
  <si>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</si>
  <si>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</si>
  <si>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</si>
  <si>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</si>
  <si>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</si>
  <si>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</si>
  <si>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</si>
  <si>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</si>
  <si>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</si>
  <si>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</si>
  <si>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</si>
  <si>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</si>
  <si>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</si>
  <si>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</si>
  <si>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</si>
  <si>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</si>
  <si>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</si>
  <si>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</si>
  <si>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</si>
  <si>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</si>
  <si>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</si>
  <si>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</si>
  <si>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</si>
  <si>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</si>
  <si>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</si>
  <si>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</si>
  <si>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</si>
  <si>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</si>
  <si>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</si>
  <si>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</si>
  <si>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</si>
  <si>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</si>
  <si>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</si>
  <si>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</si>
  <si>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</si>
  <si>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</si>
  <si>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</si>
  <si>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</si>
  <si>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</si>
  <si>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</si>
  <si>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</si>
  <si>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</si>
  <si>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</si>
  <si>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</si>
  <si>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</si>
  <si>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</si>
  <si>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</si>
  <si>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</si>
  <si>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</si>
  <si>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</si>
  <si>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</si>
  <si>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</si>
  <si>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</si>
  <si>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</si>
  <si>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</si>
  <si>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</si>
  <si>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</si>
  <si>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</si>
  <si>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</si>
  <si>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</si>
  <si>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</si>
  <si>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</si>
  <si>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</si>
  <si>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</si>
  <si>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</si>
  <si>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</si>
  <si>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</si>
  <si>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</si>
  <si>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</si>
  <si>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</si>
  <si>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</si>
  <si>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</si>
  <si>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</si>
  <si>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</si>
  <si>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</si>
  <si>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</si>
  <si>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</si>
  <si>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</si>
  <si>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</si>
  <si>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</si>
  <si>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</si>
  <si>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</si>
  <si>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</si>
  <si>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</si>
  <si>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</si>
  <si>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</si>
  <si>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</si>
  <si>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</si>
  <si>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</si>
  <si>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</si>
  <si>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</si>
  <si>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</si>
  <si>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</si>
  <si>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</si>
  <si>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</si>
  <si>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</si>
  <si>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</si>
  <si>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</si>
  <si>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</si>
  <si>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</si>
  <si>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</si>
  <si>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</si>
  <si>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</si>
  <si>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</si>
  <si>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</si>
  <si>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</si>
  <si>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</si>
  <si>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</si>
  <si>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</si>
  <si>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</si>
  <si>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</si>
  <si>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</si>
  <si>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</si>
  <si>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</si>
  <si>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</si>
  <si>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</si>
  <si>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</si>
  <si>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</si>
  <si>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</si>
  <si>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</si>
  <si>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</si>
  <si>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</si>
  <si>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</si>
  <si>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</si>
  <si>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</si>
  <si>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</si>
  <si>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</si>
  <si>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</si>
  <si>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</si>
  <si>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</si>
  <si>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</si>
  <si>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</si>
  <si>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</si>
  <si>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</si>
  <si>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</si>
  <si>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</si>
  <si>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</si>
  <si>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</si>
  <si>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</si>
  <si>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</si>
  <si>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</si>
  <si>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</si>
  <si>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</si>
  <si>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</si>
  <si>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</si>
  <si>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</si>
  <si>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</si>
  <si>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</si>
  <si>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</si>
  <si>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</si>
  <si>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</si>
  <si>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</si>
  <si>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</si>
  <si>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</si>
  <si>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</si>
  <si>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</si>
  <si>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</si>
  <si>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</si>
  <si>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</si>
  <si>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</si>
  <si>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</si>
  <si>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</si>
  <si>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</si>
  <si>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</si>
  <si>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</si>
  <si>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</si>
  <si>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</si>
  <si>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</si>
  <si>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</si>
  <si>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</si>
  <si>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</si>
  <si>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</si>
  <si>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</si>
  <si>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</si>
  <si>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</si>
  <si>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</si>
  <si>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</si>
  <si>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</si>
  <si>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</si>
  <si>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</si>
  <si>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</si>
  <si>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</si>
  <si>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</si>
  <si>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</si>
  <si>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</si>
  <si>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</si>
  <si>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</si>
  <si>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</si>
  <si>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</si>
  <si>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</si>
  <si>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</si>
  <si>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</si>
  <si>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</si>
  <si>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</si>
  <si>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</si>
  <si>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</si>
  <si>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</si>
  <si>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</si>
  <si>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</si>
  <si>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</si>
  <si>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</si>
  <si>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</si>
  <si>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</si>
  <si>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</si>
  <si>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</si>
  <si>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</si>
  <si>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</si>
  <si>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</si>
  <si>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</si>
  <si>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</si>
  <si>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</si>
  <si>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</si>
  <si>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</si>
  <si>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</si>
  <si>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</si>
  <si>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</si>
  <si>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</si>
  <si>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</si>
  <si>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</si>
  <si>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</si>
  <si>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</si>
  <si>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</si>
  <si>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</si>
  <si>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</si>
  <si>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</si>
  <si>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</si>
  <si>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</si>
  <si>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</si>
  <si>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</si>
  <si>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</si>
  <si>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</si>
  <si>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</si>
  <si>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</si>
  <si>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</si>
  <si>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</si>
  <si>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</si>
  <si>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</si>
  <si>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</si>
  <si>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</si>
  <si>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</si>
  <si>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</si>
  <si>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</si>
  <si>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</si>
  <si>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</si>
  <si>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</si>
  <si>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</si>
  <si>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</si>
  <si>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</si>
  <si>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</si>
  <si>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</si>
  <si>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</si>
  <si>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</si>
  <si>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</si>
  <si>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</si>
  <si>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</si>
  <si>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</si>
  <si>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</si>
  <si>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</si>
  <si>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</si>
  <si>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</si>
  <si>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</si>
  <si>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</si>
  <si>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</si>
  <si>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</si>
  <si>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</si>
  <si>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</si>
  <si>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</si>
  <si>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</si>
  <si>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</si>
  <si>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</si>
  <si>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</si>
  <si>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</si>
  <si>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</si>
  <si>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</si>
  <si>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</si>
  <si>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</si>
  <si>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</si>
  <si>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</si>
  <si>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</si>
  <si>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</si>
  <si>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</si>
  <si>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</si>
  <si>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</si>
  <si>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</si>
  <si>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</si>
  <si>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</si>
  <si>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</si>
  <si>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</si>
  <si>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</si>
  <si>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</si>
  <si>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</si>
  <si>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</si>
  <si>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</si>
  <si>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</si>
  <si>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</si>
  <si>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</si>
  <si>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</si>
  <si>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</si>
  <si>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</si>
  <si>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</si>
  <si>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</si>
  <si>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</si>
  <si>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</si>
  <si>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</si>
  <si>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</si>
  <si>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</si>
  <si>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</si>
  <si>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</si>
  <si>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</si>
  <si>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</si>
  <si>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</si>
  <si>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</si>
  <si>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</si>
  <si>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</si>
  <si>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</si>
  <si>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</si>
  <si>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</si>
  <si>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</si>
  <si>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</si>
  <si>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</si>
  <si>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</si>
  <si>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</si>
  <si>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</si>
  <si>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</si>
  <si>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</si>
  <si>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</si>
  <si>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</si>
  <si>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</si>
  <si>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</si>
  <si>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</si>
  <si>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</si>
  <si>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</si>
  <si>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</si>
  <si>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</si>
  <si>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</si>
  <si>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</si>
  <si>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</si>
  <si>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</si>
  <si>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</si>
  <si>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</si>
  <si>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</si>
  <si>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</si>
  <si>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</si>
  <si>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</si>
  <si>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</si>
  <si>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</si>
  <si>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</si>
  <si>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</si>
  <si>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</si>
  <si>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</si>
  <si>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</si>
  <si>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</si>
  <si>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</si>
  <si>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</si>
  <si>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</si>
  <si>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</si>
  <si>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</si>
  <si>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</si>
  <si>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</si>
  <si>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</si>
  <si>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</si>
  <si>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</si>
  <si>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</si>
  <si>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</si>
  <si>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</si>
  <si>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</si>
  <si>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</si>
  <si>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</si>
  <si>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</si>
  <si>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</si>
  <si>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</si>
  <si>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</si>
  <si>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</si>
  <si>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</si>
  <si>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</si>
  <si>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</si>
  <si>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</si>
  <si>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</si>
  <si>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</si>
  <si>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</si>
  <si>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</si>
  <si>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</si>
  <si>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</si>
  <si>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</si>
  <si>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</si>
  <si>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</si>
  <si>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</si>
  <si>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</si>
  <si>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</si>
  <si>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</si>
  <si>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</si>
  <si>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</si>
  <si>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</si>
  <si>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</si>
  <si>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</si>
  <si>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</si>
  <si>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</si>
  <si>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</si>
  <si>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</si>
  <si>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</si>
  <si>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</si>
  <si>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</si>
  <si>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</si>
  <si>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</si>
  <si>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</si>
  <si>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</si>
  <si>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</si>
  <si>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</si>
  <si>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</si>
  <si>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</si>
  <si>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</si>
  <si>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</si>
  <si>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</si>
  <si>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</si>
  <si>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</si>
  <si>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</si>
  <si>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</si>
  <si>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</si>
  <si>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</si>
  <si>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</si>
  <si>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</si>
  <si>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</si>
  <si>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</si>
  <si>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</si>
  <si>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</si>
  <si>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</si>
  <si>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</si>
  <si>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</si>
  <si>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</si>
  <si>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</si>
  <si>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</si>
  <si>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</si>
  <si>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</si>
  <si>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</si>
  <si>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</si>
  <si>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</si>
  <si>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</si>
  <si>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</si>
  <si>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</si>
  <si>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</si>
  <si>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</si>
  <si>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</si>
  <si>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</si>
  <si>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</si>
  <si>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</si>
  <si>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</si>
  <si>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</si>
  <si>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</si>
  <si>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</si>
  <si>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</si>
  <si>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</si>
  <si>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</si>
  <si>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</si>
  <si>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</si>
  <si>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</si>
  <si>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</si>
  <si>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</si>
  <si>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</si>
  <si>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</si>
  <si>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</si>
  <si>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</si>
  <si>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</si>
  <si>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</si>
  <si>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</si>
  <si>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</si>
  <si>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</si>
  <si>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</si>
  <si>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</si>
  <si>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</si>
  <si>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</si>
  <si>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</si>
  <si>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</si>
  <si>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</si>
  <si>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</si>
  <si>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</si>
  <si>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</si>
  <si>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</si>
  <si>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</si>
  <si>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</si>
  <si>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</si>
  <si>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</si>
  <si>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</si>
  <si>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</si>
  <si>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</si>
  <si>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</si>
  <si>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</si>
  <si>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</si>
  <si>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</si>
  <si>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</si>
  <si>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</si>
  <si>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</si>
  <si>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</si>
  <si>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</si>
  <si>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</si>
  <si>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</si>
  <si>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</si>
  <si>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</si>
  <si>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</si>
  <si>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</si>
  <si>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</si>
  <si>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</si>
  <si>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</si>
  <si>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</si>
  <si>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</si>
  <si>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</si>
  <si>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</si>
  <si>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</si>
  <si>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</si>
  <si>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</si>
  <si>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</si>
  <si>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</si>
  <si>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</si>
  <si>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</si>
  <si>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</si>
  <si>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</si>
  <si>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</si>
  <si>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</si>
  <si>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</si>
  <si>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</si>
  <si>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</si>
  <si>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</si>
  <si>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</si>
  <si>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</si>
  <si>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</si>
  <si>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</si>
  <si>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</si>
  <si>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</si>
  <si>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</si>
  <si>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</si>
  <si>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</si>
  <si>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</si>
  <si>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</si>
  <si>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</si>
  <si>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</si>
  <si>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</si>
  <si>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</si>
  <si>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</si>
  <si>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</si>
  <si>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</si>
  <si>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</si>
  <si>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</si>
  <si>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</si>
  <si>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</si>
  <si>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</si>
  <si>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</si>
  <si>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</si>
  <si>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</si>
  <si>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</si>
  <si>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</si>
  <si>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</si>
  <si>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</si>
  <si>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</si>
  <si>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</si>
  <si>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</si>
  <si>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</si>
  <si>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</si>
  <si>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</si>
  <si>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</si>
  <si>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</si>
  <si>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</si>
  <si>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</si>
  <si>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</si>
  <si>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</si>
  <si>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</si>
  <si>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</si>
  <si>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</si>
  <si>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</si>
  <si>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</si>
  <si>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</si>
  <si>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</si>
  <si>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</si>
  <si>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</si>
  <si>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</si>
  <si>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</si>
  <si>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</si>
  <si>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</si>
  <si>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</si>
  <si>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</si>
  <si>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</si>
  <si>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</si>
  <si>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</si>
  <si>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</si>
  <si>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</si>
  <si>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</si>
  <si>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</si>
  <si>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</si>
  <si>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</si>
  <si>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</si>
  <si>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</si>
  <si>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</si>
  <si>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</si>
  <si>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</si>
  <si>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</si>
  <si>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</si>
  <si>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</si>
  <si>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</si>
  <si>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</si>
  <si>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</si>
  <si>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</si>
  <si>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</si>
  <si>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</si>
  <si>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</si>
  <si>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</si>
  <si>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</si>
  <si>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</si>
  <si>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</si>
  <si>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</si>
  <si>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</si>
  <si>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</si>
  <si>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</si>
  <si>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</si>
  <si>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</si>
  <si>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</si>
  <si>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</si>
  <si>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</si>
  <si>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</si>
  <si>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</si>
  <si>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</si>
  <si>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</si>
  <si>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</si>
  <si>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</si>
  <si>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</si>
  <si>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</si>
  <si>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</si>
  <si>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</si>
  <si>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</si>
  <si>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</si>
  <si>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</si>
  <si>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</si>
  <si>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</si>
  <si>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</si>
  <si>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</si>
  <si>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</si>
  <si>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</si>
  <si>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</si>
  <si>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</si>
  <si>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</si>
  <si>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</si>
  <si>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</si>
  <si>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</si>
  <si>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</si>
  <si>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</si>
  <si>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</si>
  <si>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</si>
  <si>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</si>
  <si>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</si>
  <si>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</si>
  <si>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</si>
  <si>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</si>
  <si>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</si>
  <si>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</si>
  <si>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</si>
  <si>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</si>
  <si>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</si>
  <si>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</si>
  <si>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</si>
  <si>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</si>
  <si>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</si>
  <si>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</si>
  <si>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</si>
  <si>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</si>
  <si>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</si>
  <si>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</si>
  <si>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</si>
  <si>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</si>
  <si>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</si>
  <si>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</si>
  <si>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</si>
  <si>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</si>
  <si>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</si>
  <si>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</si>
  <si>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</si>
  <si>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</si>
  <si>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</si>
  <si>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</si>
  <si>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</si>
  <si>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</si>
  <si>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</si>
  <si>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</si>
  <si>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</si>
  <si>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</si>
  <si>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</si>
  <si>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</si>
  <si>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</si>
  <si>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</si>
  <si>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</si>
  <si>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</si>
  <si>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</si>
  <si>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</si>
  <si>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</si>
  <si>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</si>
  <si>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</si>
  <si>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</si>
  <si>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</si>
  <si>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</si>
  <si>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</si>
  <si>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</si>
  <si>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</si>
  <si>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</si>
  <si>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</si>
  <si>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</si>
  <si>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</si>
  <si>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</si>
  <si>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</si>
  <si>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</si>
  <si>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</si>
  <si>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</si>
  <si>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</si>
  <si>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</si>
  <si>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</si>
  <si>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</si>
  <si>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</si>
  <si>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</si>
  <si>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</si>
  <si>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</si>
  <si>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</si>
  <si>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</si>
  <si>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</si>
  <si>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</si>
  <si>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</si>
  <si>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</si>
  <si>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</si>
  <si>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</si>
  <si>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</si>
  <si>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</si>
  <si>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</si>
  <si>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</si>
  <si>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</si>
  <si>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</si>
  <si>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</si>
  <si>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</si>
  <si>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</si>
  <si>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</si>
  <si>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</si>
  <si>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</si>
  <si>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</si>
  <si>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</si>
  <si>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</si>
  <si>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</si>
  <si>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</si>
  <si>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</si>
  <si>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</si>
  <si>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</si>
  <si>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</si>
  <si>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</si>
  <si>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</si>
  <si>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</si>
  <si>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</si>
  <si>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</si>
  <si>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</si>
  <si>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</si>
  <si>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</si>
  <si>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</si>
  <si>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</si>
  <si>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</si>
  <si>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</si>
  <si>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</si>
  <si>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</si>
  <si>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</si>
  <si>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</si>
  <si>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</si>
  <si>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</si>
  <si>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</si>
  <si>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</si>
  <si>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</si>
  <si>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</si>
  <si>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</si>
  <si>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</si>
  <si>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</si>
  <si>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</si>
  <si>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</si>
  <si>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</si>
  <si>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</si>
  <si>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</si>
  <si>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</si>
  <si>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</si>
  <si>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</si>
  <si>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</si>
  <si>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</si>
  <si>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</si>
  <si>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</si>
  <si>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</si>
  <si>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</si>
  <si>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</si>
  <si>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</si>
  <si>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</si>
  <si>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</si>
  <si>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</si>
  <si>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</si>
  <si>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</si>
  <si>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</si>
  <si>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</si>
  <si>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</si>
  <si>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</si>
  <si>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</si>
  <si>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</si>
  <si>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</si>
  <si>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</si>
  <si>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</si>
  <si>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</si>
  <si>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</si>
  <si>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</si>
  <si>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</si>
  <si>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</si>
  <si>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</si>
  <si>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</si>
  <si>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</si>
  <si>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</si>
  <si>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</si>
  <si>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</si>
  <si>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</si>
  <si>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</si>
  <si>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</si>
  <si>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</si>
  <si>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</si>
  <si>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</si>
  <si>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</si>
  <si>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</si>
  <si>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</si>
  <si>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</si>
  <si>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</si>
  <si>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</si>
  <si>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</si>
  <si>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</si>
  <si>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</si>
  <si>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</si>
  <si>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</si>
  <si>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</si>
  <si>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</si>
  <si>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</si>
  <si>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</si>
  <si>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</si>
  <si>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</si>
  <si>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</si>
  <si>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</si>
  <si>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</si>
  <si>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</si>
  <si>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</si>
  <si>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</si>
  <si>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</si>
  <si>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</si>
  <si>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</si>
  <si>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</si>
  <si>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</si>
  <si>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</si>
  <si>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</si>
  <si>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</si>
  <si>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</si>
  <si>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</si>
  <si>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</si>
  <si>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</si>
  <si>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</si>
  <si>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</si>
  <si>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</si>
  <si>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</si>
  <si>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</si>
  <si>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</si>
  <si>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</si>
  <si>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</si>
  <si>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</si>
  <si>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</si>
  <si>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</si>
  <si>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</si>
  <si>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</si>
  <si>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</si>
  <si>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</si>
  <si>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</si>
  <si>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</si>
  <si>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</si>
  <si>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</si>
  <si>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</si>
  <si>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</si>
  <si>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</si>
  <si>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</si>
  <si>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</si>
  <si>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</si>
  <si>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</si>
  <si>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</si>
  <si>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</si>
  <si>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</si>
  <si>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</si>
  <si>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</si>
  <si>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</si>
  <si>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</si>
  <si>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</si>
  <si>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</si>
  <si>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</si>
  <si>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</si>
  <si>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</si>
  <si>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</si>
  <si>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</si>
  <si>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</si>
  <si>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</si>
  <si>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</si>
  <si>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</si>
  <si>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</si>
  <si>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</si>
  <si>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</si>
  <si>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</si>
  <si>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</si>
  <si>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</si>
  <si>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</si>
  <si>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</si>
  <si>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</si>
  <si>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</si>
  <si>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</si>
  <si>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</si>
  <si>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</si>
  <si>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</si>
  <si>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</si>
  <si>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</si>
  <si>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</si>
  <si>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</si>
  <si>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</si>
  <si>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</si>
  <si>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</si>
  <si>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</si>
  <si>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</si>
  <si>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</si>
  <si>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</si>
  <si>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</si>
  <si>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</si>
  <si>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</si>
  <si>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</si>
  <si>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</si>
  <si>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</si>
  <si>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</si>
  <si>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</si>
  <si>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</si>
  <si>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</si>
  <si>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</si>
  <si>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</si>
  <si>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</si>
  <si>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</si>
  <si>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</si>
  <si>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</si>
  <si>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</si>
  <si>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</si>
  <si>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</si>
  <si>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</si>
  <si>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</si>
  <si>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</si>
  <si>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</si>
  <si>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</si>
  <si>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</si>
  <si>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</si>
  <si>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</si>
  <si>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</si>
  <si>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</si>
  <si>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</si>
  <si>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</si>
  <si>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</si>
  <si>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</si>
  <si>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</si>
  <si>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</si>
  <si>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</si>
  <si>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</si>
  <si>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</si>
  <si>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</si>
  <si>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</si>
  <si>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</si>
  <si>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</si>
  <si>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</si>
  <si>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</si>
  <si>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</si>
  <si>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</si>
  <si>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</si>
  <si>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</si>
  <si>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</si>
  <si>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</si>
  <si>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</si>
  <si>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</si>
  <si>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</si>
  <si>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</si>
  <si>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</si>
  <si>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</si>
  <si>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</si>
  <si>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</si>
  <si>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</si>
  <si>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</si>
  <si>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</si>
  <si>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</si>
  <si>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</si>
  <si>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</si>
  <si>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</si>
  <si>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</si>
  <si>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</si>
  <si>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</si>
  <si>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</si>
  <si>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</si>
  <si>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</si>
  <si>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</si>
  <si>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</si>
  <si>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</si>
  <si>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</si>
  <si>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</si>
  <si>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</si>
  <si>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</si>
  <si>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</si>
  <si>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</si>
  <si>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</si>
  <si>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</si>
  <si>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</si>
  <si>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</si>
  <si>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</si>
  <si>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</si>
  <si>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</si>
  <si>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</si>
  <si>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</si>
  <si>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</si>
  <si>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</si>
  <si>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</si>
  <si>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</si>
  <si>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</si>
  <si>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</si>
  <si>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</si>
  <si>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</si>
  <si>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</si>
  <si>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</si>
  <si>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</si>
  <si>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</si>
  <si>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</si>
  <si>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</si>
  <si>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</si>
  <si>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</si>
  <si>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</si>
  <si>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</si>
  <si>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</si>
  <si>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</si>
  <si>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</si>
  <si>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</si>
  <si>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</si>
  <si>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</si>
  <si>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</si>
  <si>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</si>
  <si>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</si>
  <si>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</si>
  <si>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</si>
  <si>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</si>
  <si>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</si>
  <si>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</si>
  <si>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</si>
  <si>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</si>
  <si>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</si>
  <si>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</si>
  <si>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</si>
  <si>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</si>
  <si>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</si>
  <si>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</si>
  <si>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</si>
  <si>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</si>
  <si>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</si>
  <si>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</si>
  <si>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</si>
  <si>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</si>
  <si>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</si>
  <si>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</si>
  <si>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</si>
  <si>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</si>
  <si>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</si>
  <si>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</si>
  <si>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</si>
  <si>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</si>
  <si>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</si>
  <si>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</si>
  <si>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</si>
  <si>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</si>
  <si>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</si>
  <si>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</si>
  <si>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</si>
  <si>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</si>
  <si>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</si>
  <si>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</si>
  <si>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</si>
  <si>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</si>
  <si>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</si>
  <si>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</si>
  <si>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</si>
  <si>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</si>
  <si>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</si>
  <si>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</si>
  <si>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</si>
  <si>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</si>
  <si>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</si>
  <si>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</si>
  <si>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</si>
  <si>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</si>
  <si>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</si>
  <si>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</si>
  <si>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</si>
  <si>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</si>
  <si>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</si>
  <si>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</si>
  <si>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</si>
  <si>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</si>
  <si>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</si>
  <si>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</si>
  <si>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</si>
  <si>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</si>
  <si>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</si>
  <si>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</si>
  <si>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</si>
  <si>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</si>
  <si>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</si>
  <si>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</si>
  <si>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</si>
  <si>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</si>
  <si>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</si>
  <si>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</si>
  <si>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</si>
  <si>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</si>
  <si>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</si>
  <si>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</si>
  <si>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</si>
  <si>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</si>
  <si>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</si>
  <si>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</si>
  <si>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</si>
  <si>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</si>
  <si>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</si>
  <si>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</si>
  <si>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</si>
  <si>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</si>
  <si>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</si>
  <si>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</si>
  <si>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</si>
  <si>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</si>
  <si>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</si>
  <si>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</si>
  <si>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</si>
  <si>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</si>
  <si>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</si>
  <si>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</si>
  <si>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</si>
  <si>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</si>
  <si>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</si>
  <si>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</si>
  <si>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</si>
  <si>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</si>
  <si>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</si>
  <si>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</si>
  <si>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</si>
  <si>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</si>
  <si>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</si>
  <si>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</si>
  <si>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</si>
  <si>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</si>
  <si>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</si>
  <si>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</si>
  <si>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</si>
  <si>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</si>
  <si>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</si>
  <si>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</si>
  <si>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</si>
  <si>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</si>
  <si>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</si>
  <si>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</si>
  <si>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</si>
  <si>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</si>
  <si>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</si>
  <si>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</si>
  <si>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</si>
  <si>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</si>
  <si>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</si>
  <si>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</si>
  <si>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</si>
  <si>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</si>
  <si>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</si>
  <si>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</si>
  <si>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</si>
  <si>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</si>
  <si>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</si>
  <si>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</si>
  <si>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</si>
  <si>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</si>
  <si>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</si>
  <si>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</si>
  <si>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</si>
  <si>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</si>
  <si>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</si>
  <si>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</si>
  <si>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</si>
  <si>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</si>
  <si>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</si>
  <si>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</si>
  <si>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</si>
  <si>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</si>
  <si>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</si>
  <si>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</si>
  <si>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</si>
  <si>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</si>
  <si>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</si>
  <si>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</si>
  <si>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</si>
  <si>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</si>
  <si>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</si>
  <si>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</si>
  <si>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</si>
  <si>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</si>
  <si>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</si>
  <si>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</si>
  <si>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</si>
  <si>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</si>
  <si>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</si>
  <si>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</si>
  <si>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</si>
  <si>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</si>
  <si>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</si>
  <si>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</si>
  <si>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</si>
  <si>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</si>
  <si>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</si>
  <si>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</si>
  <si>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</si>
  <si>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</si>
  <si>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</si>
  <si>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</si>
  <si>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</si>
  <si>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</si>
  <si>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</si>
  <si>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</si>
  <si>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</si>
  <si>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</si>
  <si>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</si>
  <si>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</si>
  <si>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</si>
  <si>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</si>
  <si>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</si>
  <si>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</si>
  <si>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</si>
  <si>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</si>
  <si>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</si>
  <si>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</si>
  <si>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</si>
  <si>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</si>
  <si>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</si>
  <si>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</si>
  <si>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</si>
  <si>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</si>
  <si>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</si>
  <si>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</si>
  <si>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</si>
  <si>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</si>
  <si>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</si>
  <si>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</si>
  <si>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</si>
  <si>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</si>
  <si>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</si>
  <si>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</si>
  <si>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</si>
  <si>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</si>
  <si>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</si>
  <si>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</si>
  <si>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</si>
  <si>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</si>
  <si>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</si>
  <si>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</si>
  <si>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</si>
  <si>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</si>
  <si>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</si>
  <si>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</si>
  <si>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</si>
  <si>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</si>
  <si>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</si>
  <si>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</si>
  <si>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</si>
  <si>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</si>
  <si>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</si>
  <si>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</si>
  <si>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</si>
  <si>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</si>
  <si>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</si>
  <si>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</si>
  <si>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</si>
  <si>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</si>
  <si>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</si>
  <si>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</si>
  <si>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</si>
  <si>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</si>
  <si>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</si>
  <si>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</si>
  <si>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</si>
  <si>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</si>
  <si>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</si>
  <si>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</si>
  <si>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</si>
  <si>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</si>
  <si>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</si>
  <si>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</si>
  <si>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</si>
  <si>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</si>
  <si>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</si>
  <si>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</si>
  <si>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</si>
  <si>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</si>
  <si>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</si>
  <si>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</si>
  <si>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</si>
  <si>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</si>
  <si>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</si>
  <si>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</si>
  <si>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</si>
  <si>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</si>
  <si>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</si>
  <si>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</si>
  <si>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</si>
  <si>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</si>
  <si>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</si>
  <si>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</si>
  <si>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</si>
  <si>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</si>
  <si>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</si>
  <si>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</si>
  <si>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</si>
  <si>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</si>
  <si>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</si>
  <si>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</si>
  <si>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</si>
  <si>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</si>
  <si>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</si>
  <si>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</si>
  <si>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</si>
  <si>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</si>
  <si>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</si>
  <si>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</si>
  <si>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</si>
  <si>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</si>
  <si>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</si>
  <si>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</si>
  <si>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</si>
  <si>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</si>
  <si>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</si>
  <si>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</si>
  <si>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</si>
  <si>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</si>
  <si>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</si>
  <si>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</si>
  <si>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</si>
  <si>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</si>
  <si>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</si>
  <si>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</si>
  <si>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</si>
  <si>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</si>
  <si>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</si>
  <si>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</si>
  <si>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</si>
  <si>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</si>
  <si>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</si>
  <si>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</si>
  <si>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</si>
  <si>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</si>
  <si>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</si>
  <si>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</si>
  <si>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</si>
  <si>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</si>
  <si>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</si>
  <si>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</si>
  <si>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</si>
  <si>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</si>
  <si>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</si>
  <si>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</si>
  <si>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</si>
  <si>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</si>
  <si>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</si>
  <si>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</si>
  <si>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</si>
  <si>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</si>
  <si>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</si>
  <si>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</si>
  <si>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</si>
  <si>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</si>
  <si>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</si>
  <si>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</si>
  <si>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</si>
  <si>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</si>
  <si>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</si>
  <si>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</si>
  <si>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</si>
  <si>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</si>
  <si>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</si>
  <si>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</si>
  <si>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</si>
  <si>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</si>
  <si>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</si>
  <si>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</si>
  <si>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</si>
  <si>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</si>
  <si>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</si>
  <si>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</si>
  <si>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</si>
  <si>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</si>
  <si>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</si>
  <si>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</si>
  <si>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</si>
  <si>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</si>
  <si>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</si>
  <si>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</si>
  <si>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</si>
  <si>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</si>
  <si>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</si>
  <si>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</si>
  <si>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</si>
  <si>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</si>
  <si>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</si>
  <si>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</si>
  <si>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</si>
  <si>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</si>
  <si>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</si>
  <si>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</si>
  <si>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</si>
  <si>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</si>
  <si>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</si>
  <si>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</si>
  <si>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</si>
  <si>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</si>
  <si>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</si>
  <si>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</si>
  <si>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</si>
  <si>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</si>
  <si>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</si>
  <si>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</si>
  <si>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</si>
  <si>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</si>
  <si>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</si>
  <si>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</si>
  <si>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</si>
  <si>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</si>
  <si>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</si>
  <si>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</si>
  <si>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</si>
  <si>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</si>
  <si>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</si>
  <si>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</si>
  <si>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</si>
  <si>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</si>
  <si>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</si>
  <si>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</si>
  <si>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</si>
  <si>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</si>
  <si>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</si>
  <si>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</si>
  <si>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</si>
  <si>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</si>
  <si>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</si>
  <si>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</si>
  <si>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</si>
  <si>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</si>
  <si>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</si>
  <si>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</si>
  <si>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</si>
  <si>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</si>
  <si>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</si>
  <si>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</si>
  <si>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</si>
  <si>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</si>
  <si>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</si>
  <si>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</si>
  <si>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</si>
  <si>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</si>
  <si>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</si>
  <si>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</si>
  <si>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</si>
  <si>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</si>
  <si>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</si>
  <si>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</si>
  <si>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</si>
  <si>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</si>
  <si>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</si>
  <si>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</si>
  <si>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</si>
  <si>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</si>
  <si>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</si>
  <si>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</si>
  <si>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</si>
  <si>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</si>
  <si>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</si>
  <si>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</si>
  <si>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</si>
  <si>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</si>
  <si>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</si>
  <si>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</si>
  <si>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</si>
  <si>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</si>
  <si>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</si>
  <si>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</si>
  <si>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</si>
  <si>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</si>
  <si>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</si>
  <si>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</si>
  <si>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</si>
  <si>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</si>
  <si>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</si>
  <si>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</si>
  <si>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</si>
  <si>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</si>
  <si>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</si>
  <si>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</si>
  <si>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</si>
  <si>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</si>
  <si>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</si>
  <si>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</si>
  <si>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</si>
  <si>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</si>
  <si>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</si>
  <si>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</si>
  <si>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</si>
  <si>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</si>
  <si>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</si>
  <si>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</si>
  <si>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</si>
  <si>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</si>
  <si>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</si>
  <si>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</si>
  <si>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</si>
  <si>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</si>
  <si>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</si>
  <si>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</si>
  <si>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</si>
  <si>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</si>
  <si>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</si>
  <si>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</si>
  <si>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</si>
  <si>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</si>
  <si>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</si>
  <si>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</si>
  <si>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</si>
  <si>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</si>
  <si>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</si>
  <si>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</si>
  <si>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</si>
  <si>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</si>
  <si>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</si>
  <si>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</si>
  <si>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</si>
  <si>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</si>
  <si>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</si>
  <si>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</si>
  <si>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</si>
  <si>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</si>
  <si>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</si>
  <si>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</si>
  <si>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</si>
  <si>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</si>
  <si>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</si>
  <si>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</si>
  <si>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</si>
  <si>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</si>
  <si>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</si>
  <si>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</si>
  <si>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</si>
  <si>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</si>
  <si>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</si>
  <si>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</si>
  <si>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</si>
  <si>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</si>
  <si>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</si>
  <si>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</si>
  <si>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</si>
  <si>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</si>
  <si>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</si>
  <si>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</si>
  <si>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</si>
  <si>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</si>
  <si>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</si>
  <si>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</si>
  <si>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</si>
  <si>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</si>
  <si>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</si>
  <si>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</si>
  <si>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</si>
  <si>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</si>
  <si>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</si>
  <si>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</si>
  <si>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</si>
  <si>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</si>
  <si>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</si>
  <si>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</si>
  <si>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</si>
  <si>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</si>
  <si>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</si>
  <si>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</si>
  <si>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</si>
  <si>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</si>
  <si>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</si>
  <si>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</si>
  <si>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</si>
  <si>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</si>
  <si>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</si>
  <si>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</si>
  <si>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</si>
  <si>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</si>
  <si>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</si>
  <si>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</si>
  <si>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</si>
  <si>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</si>
  <si>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</si>
  <si>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</si>
  <si>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</si>
  <si>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</si>
  <si>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</si>
  <si>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</si>
  <si>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</si>
  <si>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</si>
  <si>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</si>
  <si>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</si>
  <si>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</si>
  <si>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</si>
  <si>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</si>
  <si>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</si>
  <si>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</si>
  <si>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</si>
  <si>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</si>
  <si>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</si>
  <si>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</si>
  <si>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</si>
  <si>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</si>
  <si>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</si>
  <si>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</si>
  <si>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</si>
  <si>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</si>
  <si>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</si>
  <si>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</si>
  <si>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</si>
  <si>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</si>
  <si>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</si>
  <si>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</si>
  <si>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</si>
  <si>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</si>
  <si>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</si>
  <si>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</si>
  <si>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</si>
  <si>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</si>
  <si>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</si>
  <si>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</si>
  <si>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</si>
  <si>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</si>
  <si>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</si>
  <si>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</si>
  <si>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</si>
  <si>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</si>
  <si>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</si>
  <si>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</si>
  <si>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</si>
  <si>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</si>
  <si>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</si>
  <si>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</si>
  <si>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</si>
  <si>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</si>
  <si>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</si>
  <si>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</si>
  <si>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</si>
  <si>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</si>
  <si>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</si>
  <si>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</si>
  <si>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</si>
  <si>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</si>
  <si>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</si>
  <si>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</si>
  <si>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</si>
  <si>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</si>
  <si>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</si>
  <si>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</si>
  <si>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</si>
  <si>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</si>
  <si>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</si>
  <si>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</si>
  <si>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</si>
  <si>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</si>
  <si>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</si>
  <si>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</si>
  <si>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</si>
  <si>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</si>
  <si>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</si>
  <si>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</si>
  <si>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</si>
  <si>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</si>
  <si>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</si>
  <si>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</si>
  <si>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</si>
  <si>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</si>
  <si>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</si>
  <si>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</si>
  <si>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</si>
  <si>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</si>
  <si>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</si>
  <si>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</si>
  <si>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</si>
  <si>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</si>
  <si>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</si>
  <si>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</si>
  <si>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</si>
  <si>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</si>
  <si>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</si>
  <si>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</si>
  <si>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</si>
  <si>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</si>
  <si>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</si>
  <si>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</si>
  <si>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</si>
  <si>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</si>
  <si>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</si>
  <si>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</si>
  <si>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</si>
  <si>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</si>
  <si>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</si>
  <si>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</si>
  <si>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</si>
  <si>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</si>
  <si>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</si>
  <si>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</si>
  <si>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</si>
  <si>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</si>
  <si>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</si>
  <si>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</si>
  <si>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</si>
  <si>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</si>
  <si>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</si>
  <si>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</si>
  <si>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</si>
  <si>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</si>
  <si>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</si>
  <si>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</si>
  <si>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</si>
  <si>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</si>
  <si>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</si>
  <si>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</si>
  <si>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</si>
  <si>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</si>
  <si>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</si>
  <si>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</si>
  <si>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</si>
  <si>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</si>
  <si>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</si>
  <si>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</si>
  <si>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</si>
  <si>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</si>
  <si>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</si>
  <si>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</si>
  <si>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</si>
  <si>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</si>
  <si>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</si>
  <si>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</si>
  <si>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</si>
  <si>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</si>
  <si>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</si>
  <si>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</si>
  <si>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</si>
  <si>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</si>
  <si>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</si>
  <si>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</si>
  <si>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</si>
  <si>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</si>
  <si>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</si>
  <si>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</si>
  <si>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</si>
  <si>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</si>
  <si>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</si>
  <si>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</si>
  <si>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</si>
  <si>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</si>
  <si>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</si>
  <si>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</si>
  <si>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</si>
  <si>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</si>
  <si>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</si>
  <si>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</si>
  <si>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</si>
  <si>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</si>
  <si>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</si>
  <si>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</si>
  <si>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</si>
  <si>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</si>
  <si>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</si>
  <si>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</si>
  <si>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</si>
  <si>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</si>
  <si>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</si>
  <si>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</si>
  <si>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</si>
  <si>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</si>
  <si>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</si>
  <si>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</si>
  <si>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</si>
  <si>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</si>
  <si>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</si>
  <si>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</si>
  <si>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</si>
  <si>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</si>
  <si>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</si>
  <si>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</si>
  <si>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</si>
  <si>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</si>
  <si>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</si>
  <si>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</si>
  <si>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</si>
  <si>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</si>
  <si>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</si>
  <si>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</si>
  <si>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</si>
  <si>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</si>
  <si>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</si>
  <si>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</si>
  <si>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</si>
  <si>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</si>
  <si>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</si>
  <si>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</si>
  <si>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</si>
  <si>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</si>
  <si>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</si>
  <si>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</si>
  <si>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</si>
  <si>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</si>
  <si>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</si>
  <si>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</si>
  <si>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</si>
  <si>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</si>
  <si>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</si>
  <si>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</si>
  <si>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</si>
  <si>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</si>
  <si>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</si>
  <si>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</si>
  <si>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</si>
  <si>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</si>
  <si>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</si>
  <si>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</si>
  <si>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</si>
  <si>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</si>
  <si>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</si>
  <si>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</si>
  <si>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</si>
  <si>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</si>
  <si>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</si>
  <si>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</si>
  <si>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</si>
  <si>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</si>
  <si>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</si>
  <si>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</si>
  <si>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</si>
  <si>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</si>
  <si>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</si>
  <si>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</si>
  <si>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</si>
  <si>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</si>
  <si>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</si>
  <si>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</si>
  <si>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</si>
  <si>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</si>
  <si>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</si>
  <si>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</si>
  <si>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</si>
  <si>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</si>
  <si>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</si>
  <si>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</si>
  <si>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</si>
  <si>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</si>
  <si>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</si>
  <si>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</si>
  <si>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</si>
  <si>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</si>
  <si>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</si>
  <si>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</si>
  <si>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</si>
  <si>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</si>
  <si>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</si>
  <si>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</si>
  <si>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</si>
  <si>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</si>
  <si>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</si>
  <si>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</si>
  <si>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</si>
  <si>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</si>
  <si>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</si>
  <si>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</si>
  <si>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</si>
  <si>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</si>
  <si>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</si>
  <si>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</si>
  <si>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</si>
  <si>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</si>
  <si>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</si>
  <si>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</si>
  <si>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</si>
  <si>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</si>
  <si>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</si>
  <si>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</si>
  <si>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</si>
  <si>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</si>
  <si>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</si>
  <si>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</si>
  <si>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</si>
  <si>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</si>
  <si>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</si>
  <si>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</si>
  <si>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</si>
  <si>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</si>
  <si>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</si>
  <si>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</si>
  <si>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</si>
  <si>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</si>
  <si>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</si>
  <si>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</si>
  <si>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</si>
  <si>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</si>
  <si>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</si>
  <si>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</si>
  <si>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</si>
  <si>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</si>
  <si>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</si>
  <si>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</si>
  <si>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</si>
  <si>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</si>
  <si>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</si>
  <si>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</si>
  <si>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</si>
  <si>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</si>
  <si>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</si>
  <si>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</si>
  <si>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</si>
  <si>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</si>
  <si>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</si>
  <si>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</si>
  <si>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</si>
  <si>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</si>
  <si>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</si>
  <si>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</si>
  <si>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</si>
  <si>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</si>
  <si>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</si>
  <si>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</si>
  <si>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</si>
  <si>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</si>
  <si>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</si>
  <si>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</si>
  <si>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</si>
  <si>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</si>
  <si>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</si>
  <si>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</si>
  <si>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</si>
  <si>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</si>
  <si>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</si>
  <si>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</si>
  <si>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</si>
  <si>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</si>
  <si>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</si>
  <si>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</si>
  <si>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</si>
  <si>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</si>
  <si>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</si>
  <si>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</si>
  <si>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</si>
  <si>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</si>
  <si>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</si>
  <si>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</si>
  <si>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</si>
  <si>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</si>
  <si>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</si>
  <si>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</si>
  <si>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</si>
  <si>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</si>
  <si>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</si>
  <si>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</si>
  <si>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</si>
  <si>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</si>
  <si>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</si>
  <si>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</si>
  <si>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</si>
  <si>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</si>
  <si>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</si>
  <si>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</si>
  <si>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</si>
  <si>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</si>
  <si>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</si>
  <si>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</si>
  <si>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</si>
  <si>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</si>
  <si>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</si>
  <si>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</si>
  <si>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</si>
  <si>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</si>
  <si>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</si>
  <si>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</si>
  <si>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</si>
  <si>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</si>
  <si>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</si>
  <si>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</si>
  <si>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</si>
  <si>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</si>
  <si>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</si>
  <si>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</si>
  <si>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</si>
  <si>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</si>
  <si>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</si>
  <si>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</si>
  <si>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</si>
  <si>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</si>
  <si>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</si>
  <si>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</si>
  <si>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</si>
  <si>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</si>
  <si>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</si>
  <si>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</si>
  <si>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</si>
  <si>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</si>
  <si>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</si>
  <si>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</si>
  <si>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</si>
  <si>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</si>
  <si>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</si>
  <si>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</si>
  <si>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</si>
  <si>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</si>
  <si>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</si>
  <si>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</si>
  <si>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</si>
  <si>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</si>
  <si>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</si>
  <si>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</si>
  <si>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</si>
  <si>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</si>
  <si>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</si>
  <si>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</si>
  <si>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</si>
  <si>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</si>
  <si>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</si>
  <si>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</si>
  <si>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</si>
  <si>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</si>
  <si>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</si>
  <si>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</si>
  <si>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</si>
  <si>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</si>
  <si>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</si>
  <si>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</si>
  <si>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</si>
  <si>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</si>
  <si>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</si>
  <si>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</si>
  <si>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</si>
  <si>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</si>
  <si>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</si>
  <si>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</si>
  <si>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</si>
  <si>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</si>
  <si>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</si>
  <si>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</si>
  <si>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</si>
  <si>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</si>
  <si>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</si>
  <si>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</si>
  <si>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</si>
  <si>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</si>
  <si>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</si>
  <si>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</si>
  <si>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</si>
  <si>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</si>
  <si>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</si>
  <si>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</si>
  <si>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</si>
  <si>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</si>
  <si>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</si>
  <si>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</si>
  <si>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</si>
  <si>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</si>
  <si>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</si>
  <si>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</si>
  <si>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</si>
  <si>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</si>
  <si>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</si>
  <si>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</si>
  <si>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</si>
  <si>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</si>
  <si>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</si>
  <si>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</si>
  <si>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</si>
  <si>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</si>
  <si>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</si>
  <si>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</si>
  <si>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</si>
  <si>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</si>
  <si>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</si>
  <si>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</si>
  <si>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</si>
  <si>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</si>
  <si>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</si>
  <si>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</si>
  <si>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</si>
  <si>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</si>
  <si>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</si>
  <si>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</si>
  <si>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</si>
  <si>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</si>
  <si>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</si>
  <si>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</si>
  <si>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</si>
  <si>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</si>
  <si>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</si>
  <si>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</si>
  <si>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</si>
  <si>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</si>
  <si>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</si>
  <si>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</si>
  <si>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</si>
  <si>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</si>
  <si>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</si>
  <si>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</si>
  <si>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</si>
  <si>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</si>
  <si>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</si>
  <si>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</si>
  <si>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</si>
  <si>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</si>
  <si>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</si>
  <si>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</si>
  <si>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</si>
  <si>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</si>
  <si>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</si>
  <si>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</si>
  <si>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</si>
  <si>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</si>
  <si>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</si>
  <si>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</si>
  <si>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</si>
  <si>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</si>
  <si>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</si>
  <si>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</si>
  <si>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</si>
  <si>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</si>
  <si>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</si>
  <si>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</si>
  <si>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</si>
  <si>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</si>
  <si>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</si>
  <si>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</si>
  <si>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</si>
  <si>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</si>
  <si>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</si>
  <si>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</si>
  <si>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</si>
  <si>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</si>
  <si>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</si>
  <si>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</si>
  <si>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</si>
  <si>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</si>
  <si>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</si>
  <si>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</si>
  <si>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</si>
  <si>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</si>
  <si>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</si>
  <si>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</si>
  <si>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</si>
  <si>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</si>
  <si>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</si>
  <si>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</si>
  <si>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</si>
  <si>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</si>
  <si>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</si>
  <si>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</si>
  <si>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</si>
  <si>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</si>
  <si>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</si>
  <si>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</si>
  <si>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</si>
  <si>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</si>
  <si>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</si>
  <si>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</si>
  <si>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</si>
  <si>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</si>
  <si>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</si>
  <si>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</si>
  <si>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</si>
  <si>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</si>
  <si>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</si>
  <si>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</si>
  <si>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</si>
  <si>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</si>
  <si>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</si>
  <si>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</si>
  <si>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</si>
  <si>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</si>
  <si>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</si>
  <si>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</si>
  <si>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</si>
  <si>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</si>
  <si>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</si>
  <si>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</si>
  <si>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</si>
  <si>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</si>
  <si>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</si>
  <si>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</si>
  <si>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</si>
  <si>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</si>
  <si>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</si>
  <si>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</si>
  <si>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</si>
  <si>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</si>
  <si>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</si>
  <si>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</si>
  <si>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</si>
  <si>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</si>
  <si>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</si>
  <si>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</si>
  <si>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</si>
  <si>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</si>
  <si>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</si>
  <si>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</si>
  <si>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</si>
  <si>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</si>
  <si>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</si>
  <si>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</si>
  <si>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</si>
  <si>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</si>
  <si>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</si>
  <si>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</si>
  <si>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</si>
  <si>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</si>
  <si>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</si>
  <si>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</si>
  <si>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</si>
  <si>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</si>
  <si>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</si>
  <si>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</si>
  <si>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</si>
  <si>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</si>
  <si>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</si>
  <si>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</si>
  <si>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</si>
  <si>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</si>
  <si>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</si>
  <si>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</si>
  <si>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</si>
  <si>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</si>
  <si>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</si>
  <si>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</si>
  <si>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</si>
  <si>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</si>
  <si>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</si>
  <si>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</si>
  <si>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</si>
  <si>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</si>
  <si>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</si>
  <si>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</si>
  <si>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</si>
  <si>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</si>
  <si>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</si>
  <si>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</si>
  <si>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</si>
  <si>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</si>
  <si>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</si>
  <si>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</si>
  <si>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</si>
  <si>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</si>
  <si>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</si>
  <si>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</si>
  <si>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</si>
  <si>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</si>
  <si>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</si>
  <si>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</si>
  <si>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</si>
  <si>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</si>
  <si>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</si>
  <si>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</si>
  <si>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</si>
  <si>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</si>
  <si>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</si>
  <si>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</si>
  <si>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</si>
  <si>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</si>
  <si>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</si>
  <si>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</si>
  <si>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</si>
  <si>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</si>
  <si>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</si>
  <si>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</si>
  <si>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</si>
  <si>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</si>
  <si>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</si>
  <si>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</si>
  <si>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</si>
  <si>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</si>
  <si>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</si>
  <si>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</si>
  <si>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</si>
  <si>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</si>
  <si>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</si>
  <si>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</si>
  <si>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</si>
  <si>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</si>
  <si>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</si>
  <si>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</si>
  <si>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</si>
  <si>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</si>
  <si>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</si>
  <si>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</si>
  <si>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</si>
  <si>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</si>
  <si>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</si>
  <si>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</si>
  <si>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</si>
  <si>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</si>
  <si>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</si>
  <si>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</si>
  <si>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</si>
  <si>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</si>
  <si>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</si>
  <si>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</si>
  <si>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</si>
  <si>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</si>
  <si>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</si>
  <si>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</si>
  <si>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</si>
  <si>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</si>
  <si>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</si>
  <si>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</si>
  <si>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</si>
  <si>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</si>
  <si>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</si>
  <si>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</si>
  <si>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</si>
  <si>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</si>
  <si>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</si>
  <si>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</si>
  <si>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</si>
  <si>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</si>
  <si>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</si>
  <si>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</si>
  <si>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</si>
  <si>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</si>
  <si>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</si>
  <si>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</si>
  <si>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</si>
  <si>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</si>
  <si>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</si>
  <si>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</si>
  <si>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</si>
  <si>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</si>
  <si>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</si>
  <si>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</si>
  <si>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</si>
  <si>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</si>
  <si>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</si>
  <si>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</si>
  <si>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</si>
  <si>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</si>
  <si>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</si>
  <si>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</si>
  <si>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</si>
  <si>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</si>
  <si>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</si>
  <si>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</si>
  <si>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</si>
  <si>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</si>
  <si>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</si>
  <si>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</si>
  <si>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</si>
  <si>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</si>
  <si>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</si>
  <si>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</si>
  <si>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</si>
  <si>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</si>
  <si>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</si>
  <si>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</si>
  <si>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</si>
  <si>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</si>
  <si>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</si>
  <si>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</si>
  <si>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</si>
  <si>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</si>
  <si>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</si>
  <si>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</si>
  <si>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</si>
  <si>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</si>
  <si>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</si>
  <si>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</si>
  <si>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</si>
  <si>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</si>
  <si>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</si>
  <si>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</si>
  <si>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</si>
  <si>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</si>
  <si>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</si>
  <si>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</si>
  <si>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</si>
  <si>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</si>
  <si>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</si>
  <si>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</si>
  <si>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</si>
  <si>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</si>
  <si>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</si>
  <si>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</si>
  <si>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</si>
  <si>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</si>
  <si>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</si>
  <si>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</si>
  <si>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</si>
  <si>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</si>
  <si>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</si>
  <si>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</si>
  <si>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</si>
  <si>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</si>
  <si>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</si>
  <si>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</si>
  <si>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</si>
  <si>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</si>
  <si>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</si>
  <si>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</si>
  <si>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</si>
  <si>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</si>
  <si>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</si>
  <si>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</si>
  <si>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</si>
  <si>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</si>
  <si>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</si>
  <si>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</si>
  <si>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</si>
  <si>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</si>
  <si>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</si>
  <si>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</si>
  <si>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</si>
  <si>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</si>
  <si>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</si>
  <si>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</si>
  <si>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</si>
  <si>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</si>
  <si>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</si>
  <si>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</si>
  <si>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</si>
  <si>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</si>
  <si>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</si>
  <si>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</si>
  <si>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</si>
  <si>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</si>
  <si>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</si>
  <si>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</si>
  <si>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</si>
  <si>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</si>
  <si>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</si>
  <si>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</si>
  <si>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</si>
  <si>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</si>
  <si>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</si>
  <si>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</si>
  <si>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</si>
  <si>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</si>
  <si>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</si>
  <si>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</si>
  <si>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</si>
  <si>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</si>
  <si>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</si>
  <si>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</si>
  <si>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</si>
  <si>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</si>
  <si>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</si>
  <si>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</si>
  <si>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</si>
  <si>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</si>
  <si>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</si>
  <si>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</si>
  <si>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</si>
  <si>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</si>
  <si>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</si>
  <si>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</si>
  <si>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</si>
  <si>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</si>
  <si>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</si>
  <si>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</si>
  <si>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</si>
  <si>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</si>
  <si>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</si>
  <si>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</si>
  <si>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</si>
  <si>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</si>
  <si>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</si>
  <si>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</si>
  <si>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</si>
  <si>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</si>
  <si>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</si>
  <si>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</si>
  <si>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</si>
  <si>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</si>
  <si>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</si>
  <si>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</si>
  <si>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</si>
  <si>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</si>
  <si>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</si>
  <si>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</si>
  <si>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</si>
  <si>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</si>
  <si>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</si>
  <si>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</si>
  <si>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</si>
  <si>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</si>
  <si>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</si>
  <si>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</si>
  <si>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</si>
  <si>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</si>
  <si>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</si>
  <si>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</si>
  <si>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</si>
  <si>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</si>
  <si>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</si>
  <si>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</si>
  <si>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</si>
  <si>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</si>
  <si>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</si>
  <si>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</si>
  <si>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</si>
  <si>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</si>
  <si>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</si>
  <si>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</si>
  <si>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</si>
  <si>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</si>
  <si>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</si>
  <si>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</si>
  <si>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</si>
  <si>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</si>
  <si>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</si>
  <si>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</si>
  <si>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</si>
  <si>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</si>
  <si>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</si>
  <si>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</si>
  <si>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</si>
  <si>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</si>
  <si>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</si>
  <si>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</si>
  <si>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</si>
  <si>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</si>
  <si>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</si>
  <si>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</si>
  <si>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</si>
  <si>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</si>
  <si>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</si>
  <si>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</si>
  <si>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</si>
  <si>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</si>
  <si>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</si>
  <si>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</si>
  <si>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</si>
  <si>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</si>
  <si>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</si>
  <si>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</si>
  <si>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</si>
  <si>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</si>
  <si>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</si>
  <si>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</si>
  <si>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</si>
  <si>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</si>
  <si>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</si>
  <si>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</si>
  <si>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</si>
  <si>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</si>
  <si>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</si>
  <si>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</si>
  <si>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</si>
  <si>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</si>
  <si>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</si>
  <si>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</si>
  <si>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</si>
  <si>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</si>
  <si>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</si>
  <si>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</si>
  <si>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</si>
  <si>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</si>
  <si>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</si>
  <si>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</si>
  <si>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</si>
  <si>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</si>
  <si>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</si>
  <si>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</si>
  <si>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</si>
  <si>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</si>
  <si>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</si>
  <si>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</si>
  <si>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</si>
  <si>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</si>
  <si>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</si>
  <si>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</si>
  <si>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</si>
  <si>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</si>
  <si>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</si>
  <si>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</si>
  <si>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</si>
  <si>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</si>
  <si>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</si>
  <si>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</si>
  <si>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</si>
  <si>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</si>
  <si>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</si>
  <si>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</si>
  <si>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</si>
  <si>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</si>
  <si>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</si>
  <si>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</si>
  <si>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</si>
  <si>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</si>
  <si>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</si>
  <si>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</si>
  <si>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</si>
  <si>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</si>
  <si>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</si>
  <si>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</si>
  <si>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</si>
  <si>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</si>
  <si>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</si>
  <si>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</si>
  <si>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</si>
  <si>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</si>
  <si>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</si>
  <si>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</si>
  <si>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</si>
  <si>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</si>
  <si>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</si>
  <si>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</si>
  <si>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</si>
  <si>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</si>
  <si>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</si>
  <si>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</si>
  <si>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</si>
  <si>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</si>
  <si>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</si>
  <si>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</si>
  <si>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</si>
  <si>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</si>
  <si>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</si>
  <si>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</si>
  <si>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</si>
  <si>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</si>
  <si>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</si>
  <si>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</si>
  <si>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</si>
  <si>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</si>
  <si>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</si>
  <si>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</si>
  <si>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</si>
  <si>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</si>
  <si>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</si>
  <si>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</si>
  <si>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</si>
  <si>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</si>
  <si>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</si>
  <si>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</si>
  <si>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</si>
  <si>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</si>
  <si>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</si>
  <si>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</si>
  <si>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</si>
  <si>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</si>
  <si>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</si>
  <si>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</si>
  <si>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</si>
  <si>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</si>
  <si>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</si>
  <si>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</si>
  <si>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</si>
  <si>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</si>
  <si>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</si>
  <si>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</si>
  <si>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</si>
  <si>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</si>
  <si>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</si>
  <si>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</si>
  <si>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</si>
  <si>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</si>
  <si>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</si>
  <si>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</si>
  <si>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</si>
  <si>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</si>
  <si>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</si>
  <si>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</si>
  <si>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</si>
  <si>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</si>
  <si>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</si>
  <si>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</si>
  <si>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</si>
  <si>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</si>
  <si>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</si>
  <si>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</si>
  <si>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</si>
  <si>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</si>
  <si>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</si>
  <si>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</si>
  <si>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</si>
  <si>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</si>
  <si>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</si>
  <si>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</si>
  <si>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</si>
  <si>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</si>
  <si>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</si>
  <si>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</si>
  <si>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</si>
  <si>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</si>
  <si>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</si>
  <si>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</si>
  <si>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</si>
  <si>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</si>
  <si>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</si>
  <si>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</si>
  <si>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</si>
  <si>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</si>
  <si>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</si>
  <si>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</si>
  <si>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</si>
  <si>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</si>
  <si>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</si>
  <si>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</si>
  <si>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</si>
  <si>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</si>
  <si>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</si>
  <si>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</si>
  <si>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</si>
  <si>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</si>
  <si>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</si>
  <si>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</si>
  <si>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</si>
  <si>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</si>
  <si>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</si>
  <si>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</si>
  <si>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</si>
  <si>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</si>
  <si>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</si>
  <si>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</si>
  <si>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</si>
  <si>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</si>
  <si>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</si>
  <si>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</si>
  <si>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</si>
  <si>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</si>
  <si>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</si>
  <si>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</si>
  <si>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</si>
  <si>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</si>
  <si>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</si>
  <si>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</si>
  <si>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</si>
  <si>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</si>
  <si>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</si>
  <si>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</si>
  <si>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</si>
  <si>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</si>
  <si>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</si>
  <si>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</si>
  <si>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</si>
  <si>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</si>
  <si>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</si>
  <si>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</si>
  <si>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</si>
  <si>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</si>
  <si>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</si>
  <si>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</si>
  <si>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</si>
  <si>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</si>
  <si>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</si>
  <si>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</si>
  <si>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</si>
  <si>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</si>
  <si>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</si>
  <si>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</si>
  <si>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</si>
  <si>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</si>
  <si>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</si>
  <si>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</si>
  <si>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</si>
  <si>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</si>
  <si>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</si>
  <si>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</si>
  <si>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</si>
  <si>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</si>
  <si>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</si>
  <si>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</si>
  <si>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</si>
  <si>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</si>
  <si>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</si>
  <si>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</si>
  <si>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</si>
  <si>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</si>
  <si>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</si>
  <si>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</si>
  <si>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</si>
  <si>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</si>
  <si>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</si>
  <si>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</si>
  <si>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</si>
  <si>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</si>
  <si>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</si>
  <si>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</si>
  <si>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</si>
  <si>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</si>
  <si>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</si>
  <si>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</si>
  <si>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</si>
  <si>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</si>
  <si>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</si>
  <si>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</si>
  <si>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</si>
  <si>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</si>
  <si>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</si>
  <si>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</si>
  <si>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</si>
  <si>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</si>
  <si>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</si>
  <si>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</si>
  <si>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</si>
  <si>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</si>
  <si>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</si>
  <si>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</si>
  <si>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</si>
  <si>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</si>
  <si>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</si>
  <si>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</si>
  <si>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</si>
  <si>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</si>
  <si>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</si>
  <si>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</si>
  <si>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</si>
  <si>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</si>
  <si>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</si>
  <si>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</si>
  <si>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</si>
  <si>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</si>
  <si>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</si>
  <si>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</si>
  <si>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</si>
  <si>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</si>
  <si>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</si>
  <si>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</si>
  <si>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</si>
  <si>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</si>
  <si>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</si>
  <si>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</si>
  <si>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</si>
  <si>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</si>
  <si>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</si>
  <si>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</si>
  <si>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</si>
  <si>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</si>
  <si>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</si>
  <si>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</si>
  <si>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</si>
  <si>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</si>
  <si>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</si>
  <si>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</si>
  <si>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</si>
  <si>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</si>
  <si>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</si>
  <si>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</si>
  <si>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</si>
  <si>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</si>
  <si>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</si>
  <si>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</si>
  <si>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</si>
  <si>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</si>
  <si>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</si>
  <si>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</si>
  <si>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</si>
  <si>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</si>
  <si>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</si>
  <si>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</si>
  <si>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</si>
  <si>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</si>
  <si>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</si>
  <si>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</si>
  <si>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</si>
  <si>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</si>
  <si>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</si>
  <si>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</si>
  <si>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</si>
  <si>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</si>
  <si>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</si>
  <si>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</si>
  <si>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</si>
  <si>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</si>
  <si>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</si>
  <si>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</si>
  <si>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</si>
  <si>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</si>
  <si>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</si>
  <si>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</si>
  <si>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</si>
  <si>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</si>
  <si>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</si>
  <si>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</si>
  <si>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</si>
  <si>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</si>
  <si>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</si>
  <si>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</si>
  <si>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</si>
  <si>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</si>
  <si>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</si>
  <si>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</si>
  <si>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</si>
  <si>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</si>
  <si>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</si>
  <si>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</si>
  <si>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</si>
  <si>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</si>
  <si>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</si>
  <si>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</si>
  <si>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</si>
  <si>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</si>
  <si>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</si>
  <si>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</si>
  <si>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</si>
  <si>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</si>
  <si>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</si>
  <si>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</si>
  <si>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</si>
  <si>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</si>
  <si>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</si>
  <si>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</si>
  <si>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</si>
  <si>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</si>
  <si>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</si>
  <si>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</si>
  <si>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</si>
  <si>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</si>
  <si>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</si>
  <si>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</si>
  <si>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</si>
  <si>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</si>
  <si>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</si>
  <si>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</si>
  <si>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</si>
  <si>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</si>
  <si>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</si>
  <si>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</si>
  <si>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</si>
  <si>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</si>
  <si>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</si>
  <si>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</si>
  <si>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</si>
  <si>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</si>
  <si>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</si>
  <si>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</si>
  <si>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</si>
  <si>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</si>
  <si>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</si>
  <si>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</si>
  <si>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</si>
  <si>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</si>
  <si>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</si>
  <si>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</si>
  <si>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</si>
  <si>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</si>
  <si>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</si>
  <si>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</si>
  <si>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</si>
  <si>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</si>
  <si>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</si>
  <si>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</si>
  <si>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</si>
  <si>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</si>
  <si>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</si>
  <si>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</si>
  <si>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</si>
  <si>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</si>
  <si>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</si>
  <si>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</si>
  <si>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</si>
  <si>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</si>
  <si>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</si>
  <si>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</si>
  <si>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</si>
  <si>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</si>
  <si>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</si>
  <si>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</si>
  <si>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</si>
  <si>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</si>
  <si>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</si>
  <si>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</si>
  <si>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</si>
  <si>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</si>
  <si>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</si>
  <si>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</si>
  <si>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</si>
  <si>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</si>
  <si>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</si>
  <si>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</si>
  <si>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</si>
  <si>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</si>
  <si>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</si>
  <si>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</si>
  <si>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</si>
  <si>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</si>
  <si>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</si>
  <si>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</si>
  <si>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</si>
  <si>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</si>
  <si>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</si>
  <si>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</si>
  <si>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</si>
  <si>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</si>
  <si>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</si>
  <si>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</si>
  <si>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</si>
  <si>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</si>
  <si>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</si>
  <si>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</si>
  <si>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</si>
  <si>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</si>
  <si>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</si>
  <si>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</si>
  <si>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</si>
  <si>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</si>
  <si>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</si>
  <si>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</si>
  <si>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</si>
  <si>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</si>
  <si>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</si>
  <si>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</si>
  <si>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</si>
  <si>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</si>
  <si>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</si>
  <si>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</si>
  <si>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</si>
  <si>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</si>
  <si>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</si>
  <si>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</si>
  <si>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</si>
  <si>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</si>
  <si>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</si>
  <si>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</si>
  <si>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</si>
  <si>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</si>
  <si>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</si>
  <si>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</si>
  <si>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</si>
  <si>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</si>
  <si>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</si>
  <si>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</si>
  <si>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</si>
  <si>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</si>
  <si>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</si>
  <si>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</si>
  <si>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</si>
  <si>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</si>
  <si>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</si>
  <si>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</si>
  <si>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</si>
  <si>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</si>
  <si>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</si>
  <si>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</si>
  <si>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</si>
  <si>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</si>
  <si>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</si>
  <si>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</si>
  <si>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</si>
  <si>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</si>
  <si>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</si>
  <si>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</si>
  <si>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</si>
  <si>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</si>
  <si>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</si>
  <si>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</si>
  <si>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</si>
  <si>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</si>
  <si>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</si>
  <si>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</si>
  <si>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</si>
  <si>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</si>
  <si>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</si>
  <si>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</si>
  <si>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</si>
  <si>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</si>
  <si>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</si>
  <si>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</si>
  <si>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</si>
  <si>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</si>
  <si>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</si>
  <si>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</si>
  <si>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</si>
  <si>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</si>
  <si>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</si>
  <si>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</si>
  <si>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</si>
  <si>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</si>
  <si>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</si>
  <si>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</si>
  <si>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</si>
  <si>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</si>
  <si>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</si>
  <si>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</si>
  <si>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</si>
  <si>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</si>
  <si>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</si>
  <si>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</si>
  <si>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</si>
  <si>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</si>
  <si>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</si>
  <si>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</si>
  <si>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</si>
  <si>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</si>
  <si>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</si>
  <si>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</si>
  <si>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</si>
  <si>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</si>
  <si>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</si>
  <si>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</si>
  <si>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</si>
  <si>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</si>
  <si>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</si>
  <si>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</si>
  <si>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</si>
  <si>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</si>
  <si>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</si>
  <si>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</si>
  <si>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</si>
  <si>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</si>
  <si>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</si>
  <si>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</si>
  <si>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</si>
  <si>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</si>
  <si>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</si>
  <si>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</si>
  <si>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</si>
  <si>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</si>
  <si>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</si>
  <si>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</si>
  <si>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</si>
  <si>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</si>
  <si>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</si>
  <si>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</si>
  <si>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</si>
  <si>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</si>
  <si>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</si>
  <si>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</si>
  <si>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</si>
  <si>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</si>
  <si>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</si>
  <si>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</si>
  <si>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</si>
  <si>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</si>
  <si>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</si>
  <si>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</si>
  <si>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</si>
  <si>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</si>
  <si>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</si>
  <si>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</si>
  <si>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</si>
  <si>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</si>
  <si>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</si>
  <si>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</si>
  <si>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</si>
  <si>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</si>
  <si>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</si>
  <si>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</si>
  <si>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</si>
  <si>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</si>
  <si>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</si>
  <si>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</si>
  <si>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</si>
  <si>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</si>
  <si>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</si>
  <si>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</si>
  <si>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</si>
  <si>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</si>
  <si>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</si>
  <si>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</si>
  <si>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</si>
  <si>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</si>
  <si>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</si>
  <si>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</si>
  <si>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</si>
  <si>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</si>
  <si>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</si>
  <si>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</si>
  <si>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</si>
  <si>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</si>
  <si>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</si>
  <si>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</si>
  <si>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</si>
  <si>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</si>
  <si>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</si>
  <si>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</si>
  <si>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</si>
  <si>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</si>
  <si>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</si>
  <si>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</si>
  <si>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</si>
  <si>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</si>
  <si>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</si>
  <si>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</si>
  <si>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</si>
  <si>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</si>
  <si>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</si>
  <si>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</si>
  <si>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</si>
  <si>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</si>
  <si>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</si>
  <si>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</si>
  <si>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</si>
  <si>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</si>
  <si>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</si>
  <si>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</si>
  <si>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</si>
  <si>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</si>
  <si>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</si>
  <si>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</si>
  <si>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</si>
  <si>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</si>
  <si>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</si>
  <si>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</si>
  <si>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</si>
  <si>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</si>
  <si>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</si>
  <si>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</si>
  <si>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</si>
  <si>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</si>
  <si>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</si>
  <si>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</si>
  <si>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</si>
  <si>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</si>
  <si>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</si>
  <si>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</si>
  <si>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</si>
  <si>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</si>
  <si>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</si>
  <si>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</si>
  <si>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</si>
  <si>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</si>
  <si>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</si>
  <si>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</si>
  <si>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</si>
  <si>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</si>
  <si>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</si>
  <si>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</si>
  <si>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</si>
  <si>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</si>
  <si>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</si>
  <si>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</si>
  <si>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</si>
  <si>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</si>
  <si>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</si>
  <si>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</si>
  <si>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</si>
  <si>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</si>
  <si>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</si>
  <si>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</si>
  <si>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</si>
  <si>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</si>
  <si>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</si>
  <si>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</si>
  <si>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</si>
  <si>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</si>
  <si>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</si>
  <si>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</si>
  <si>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</si>
  <si>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</si>
  <si>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</si>
  <si>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</si>
  <si>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</si>
  <si>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</si>
  <si>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</si>
  <si>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</si>
  <si>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</si>
  <si>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</si>
  <si>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</si>
  <si>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</si>
  <si>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</si>
  <si>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</si>
  <si>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</si>
  <si>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</si>
  <si>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</si>
  <si>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</si>
  <si>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</si>
  <si>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</si>
  <si>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</si>
  <si>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</si>
  <si>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</si>
  <si>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</si>
  <si>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</si>
  <si>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</si>
  <si>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</si>
  <si>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</si>
  <si>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</si>
  <si>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</si>
  <si>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</si>
  <si>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</si>
  <si>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</si>
  <si>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</si>
  <si>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</si>
  <si>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</si>
  <si>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</si>
  <si>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</si>
  <si>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</si>
  <si>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</si>
  <si>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</si>
  <si>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</si>
  <si>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</si>
  <si>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</si>
  <si>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</si>
  <si>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</si>
  <si>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</si>
  <si>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</si>
  <si>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</si>
  <si>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</si>
  <si>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</si>
  <si>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</si>
  <si>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</si>
  <si>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</si>
  <si>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</si>
  <si>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</si>
  <si>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</si>
  <si>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</si>
  <si>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</si>
  <si>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</si>
  <si>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</si>
  <si>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</si>
  <si>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</si>
  <si>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</si>
  <si>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</si>
  <si>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</si>
  <si>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</si>
  <si>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</si>
  <si>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</si>
  <si>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</si>
  <si>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</si>
  <si>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</si>
  <si>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</si>
  <si>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</si>
  <si>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</si>
  <si>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</si>
  <si>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</si>
  <si>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</si>
  <si>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</si>
  <si>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</si>
  <si>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</si>
  <si>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</si>
  <si>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</si>
  <si>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</si>
  <si>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</si>
  <si>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</si>
  <si>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</si>
  <si>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</si>
  <si>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</si>
  <si>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</si>
  <si>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</si>
  <si>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</si>
  <si>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</si>
  <si>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</si>
  <si>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</si>
  <si>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</si>
  <si>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</si>
  <si>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</si>
  <si>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</si>
  <si>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</si>
  <si>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</si>
  <si>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</si>
  <si>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</si>
  <si>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</si>
  <si>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</si>
  <si>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</si>
  <si>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</si>
  <si>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</si>
  <si>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</si>
  <si>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</si>
  <si>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</si>
  <si>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</si>
  <si>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</si>
  <si>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</si>
  <si>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</si>
  <si>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</si>
  <si>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</si>
  <si>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</si>
  <si>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</si>
  <si>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</si>
  <si>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</si>
  <si>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</si>
  <si>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</si>
  <si>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</si>
  <si>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</si>
  <si>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</si>
  <si>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</si>
  <si>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</si>
  <si>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</si>
  <si>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</si>
  <si>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</si>
  <si>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</si>
  <si>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</si>
  <si>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</si>
  <si>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</si>
  <si>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</si>
  <si>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</si>
  <si>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</si>
  <si>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</si>
  <si>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</si>
  <si>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</si>
  <si>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</si>
  <si>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</si>
  <si>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</si>
  <si>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</si>
  <si>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</si>
  <si>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</si>
  <si>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</si>
  <si>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</si>
  <si>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</si>
  <si>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</si>
  <si>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</si>
  <si>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</si>
  <si>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</si>
  <si>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</si>
  <si>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</si>
  <si>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</si>
  <si>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</si>
  <si>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</si>
  <si>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</si>
  <si>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</si>
  <si>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</si>
  <si>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</si>
  <si>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</si>
  <si>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</si>
  <si>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</si>
  <si>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</si>
  <si>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</si>
  <si>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</si>
  <si>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</si>
  <si>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</si>
  <si>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</si>
  <si>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</si>
  <si>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</si>
  <si>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</si>
  <si>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</si>
  <si>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</si>
  <si>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</si>
  <si>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</si>
  <si>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</si>
  <si>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</si>
  <si>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</si>
  <si>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</si>
  <si>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</si>
  <si>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</si>
  <si>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</si>
  <si>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</si>
  <si>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</si>
  <si>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</si>
  <si>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</si>
  <si>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</si>
  <si>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</si>
  <si>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</si>
  <si>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</si>
  <si>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</si>
  <si>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</si>
  <si>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</si>
  <si>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</si>
  <si>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</si>
  <si>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</si>
  <si>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</si>
  <si>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</si>
  <si>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</si>
  <si>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</si>
  <si>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</si>
  <si>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</si>
  <si>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</si>
  <si>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</si>
  <si>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</si>
  <si>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</si>
  <si>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</si>
  <si>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</si>
  <si>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</si>
  <si>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</si>
  <si>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</si>
  <si>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</si>
  <si>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</si>
  <si>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</si>
  <si>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</si>
  <si>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</si>
  <si>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</si>
  <si>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</si>
  <si>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</si>
  <si>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</si>
  <si>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</si>
  <si>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</si>
  <si>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</si>
  <si>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</si>
  <si>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</si>
  <si>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</si>
  <si>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</si>
  <si>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</si>
  <si>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</si>
  <si>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</si>
  <si>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</si>
  <si>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</si>
  <si>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</si>
  <si>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</si>
  <si>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</si>
  <si>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</si>
  <si>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</si>
  <si>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</si>
  <si>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</si>
  <si>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</si>
  <si>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</si>
  <si>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</si>
  <si>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</si>
  <si>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</si>
  <si>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</si>
  <si>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</si>
  <si>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</si>
  <si>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</si>
  <si>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</si>
  <si>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</si>
  <si>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</si>
  <si>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</si>
  <si>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</si>
  <si>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</si>
  <si>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</si>
  <si>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</si>
  <si>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</si>
  <si>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</si>
  <si>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</si>
  <si>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</si>
  <si>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</si>
  <si>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</si>
  <si>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</si>
  <si>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</si>
  <si>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</si>
  <si>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</si>
  <si>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</si>
  <si>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</si>
  <si>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</si>
  <si>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</si>
  <si>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</si>
  <si>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</si>
  <si>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</si>
  <si>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</si>
  <si>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</si>
  <si>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</si>
  <si>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</si>
  <si>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</si>
  <si>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</si>
  <si>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</si>
  <si>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</si>
  <si>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</si>
  <si>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</si>
  <si>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</si>
  <si>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</si>
  <si>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</si>
  <si>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</si>
  <si>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</si>
  <si>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</si>
  <si>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</si>
  <si>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</si>
  <si>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</si>
  <si>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</si>
  <si>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</si>
  <si>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</si>
  <si>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</si>
  <si>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</si>
  <si>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</si>
  <si>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</si>
  <si>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</si>
  <si>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</si>
  <si>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</si>
  <si>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</si>
  <si>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</si>
  <si>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</si>
  <si>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</si>
  <si>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</si>
  <si>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</si>
  <si>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</si>
  <si>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</si>
  <si>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</si>
  <si>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</si>
  <si>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</si>
  <si>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</si>
  <si>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</si>
  <si>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</si>
  <si>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</si>
  <si>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</si>
  <si>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</si>
  <si>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</si>
  <si>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</si>
  <si>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</si>
  <si>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</si>
  <si>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</si>
  <si>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</si>
  <si>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</si>
  <si>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</si>
  <si>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</si>
  <si>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</si>
  <si>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</si>
  <si>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</si>
  <si>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</si>
  <si>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</si>
  <si>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</si>
  <si>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</si>
  <si>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</si>
  <si>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</si>
  <si>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</si>
  <si>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</si>
  <si>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</si>
  <si>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</si>
  <si>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</si>
  <si>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</si>
  <si>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</si>
  <si>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</si>
  <si>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</si>
  <si>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</si>
  <si>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</si>
  <si>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</si>
  <si>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</si>
  <si>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</si>
  <si>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</si>
  <si>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</si>
  <si>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</si>
  <si>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</si>
  <si>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</si>
  <si>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</si>
  <si>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</si>
  <si>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</si>
  <si>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</si>
  <si>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</si>
  <si>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</si>
  <si>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</si>
  <si>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</si>
  <si>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</si>
  <si>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</si>
  <si>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</si>
  <si>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</si>
  <si>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</si>
  <si>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</si>
  <si>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</si>
  <si>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</si>
  <si>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</si>
  <si>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</si>
  <si>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</si>
  <si>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</si>
  <si>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</si>
  <si>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</si>
  <si>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</si>
  <si>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</si>
  <si>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</si>
  <si>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</si>
  <si>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</si>
  <si>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</si>
  <si>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</si>
  <si>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</si>
  <si>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</si>
  <si>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</si>
  <si>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</si>
  <si>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</si>
  <si>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</si>
  <si>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</si>
  <si>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</si>
  <si>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</si>
  <si>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</si>
  <si>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</si>
  <si>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</si>
  <si>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</si>
  <si>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</si>
  <si>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</si>
  <si>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</si>
  <si>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</si>
  <si>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</si>
  <si>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</si>
  <si>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</si>
  <si>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</si>
  <si>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</si>
  <si>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</si>
  <si>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</si>
  <si>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</si>
  <si>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</si>
  <si>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</si>
  <si>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</si>
  <si>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</si>
  <si>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</si>
  <si>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</si>
  <si>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</si>
  <si>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</si>
  <si>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</si>
  <si>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</si>
  <si>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</si>
  <si>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</si>
  <si>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</si>
  <si>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</si>
  <si>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</si>
  <si>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</si>
  <si>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</si>
  <si>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</si>
  <si>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</si>
  <si>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</si>
  <si>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</si>
  <si>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</si>
  <si>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</si>
  <si>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</si>
  <si>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</si>
  <si>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</si>
  <si>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</si>
  <si>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</si>
  <si>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</si>
  <si>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</si>
  <si>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</si>
  <si>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</si>
  <si>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</si>
  <si>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</si>
  <si>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</si>
  <si>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</si>
  <si>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</si>
  <si>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</si>
  <si>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</si>
  <si>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</si>
  <si>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</si>
  <si>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</si>
  <si>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</si>
  <si>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</si>
  <si>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</si>
  <si>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</si>
  <si>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</si>
  <si>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</si>
  <si>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</si>
  <si>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</si>
  <si>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</si>
  <si>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</si>
  <si>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</si>
  <si>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</si>
  <si>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</si>
  <si>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</si>
  <si>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</si>
  <si>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</si>
  <si>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</si>
  <si>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</si>
  <si>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</si>
  <si>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</si>
  <si>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</si>
  <si>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</si>
  <si>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</si>
  <si>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</si>
  <si>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</si>
  <si>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</si>
  <si>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</si>
  <si>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</si>
  <si>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</si>
  <si>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</si>
  <si>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</si>
  <si>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</si>
  <si>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</si>
  <si>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</si>
  <si>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</si>
  <si>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</si>
  <si>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</si>
  <si>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</si>
  <si>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</si>
  <si>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</si>
  <si>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</si>
  <si>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</si>
  <si>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</si>
  <si>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</si>
  <si>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</si>
  <si>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</si>
  <si>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</si>
  <si>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</si>
  <si>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</si>
  <si>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</si>
  <si>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</si>
  <si>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</si>
  <si>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</si>
  <si>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</si>
  <si>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</si>
  <si>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</si>
  <si>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</si>
  <si>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</si>
  <si>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</si>
  <si>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</si>
  <si>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</si>
  <si>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</si>
  <si>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</si>
  <si>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</si>
  <si>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</si>
  <si>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</si>
  <si>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</si>
  <si>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</si>
  <si>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</si>
  <si>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</si>
  <si>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</si>
  <si>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</si>
  <si>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</si>
  <si>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</si>
  <si>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</si>
  <si>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</si>
  <si>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</si>
  <si>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</si>
  <si>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</si>
  <si>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</si>
  <si>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</si>
  <si>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</si>
  <si>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</si>
  <si>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</si>
  <si>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</si>
  <si>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</si>
  <si>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</si>
  <si>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</si>
  <si>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</si>
  <si>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</si>
  <si>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</si>
  <si>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</si>
  <si>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</si>
  <si>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</si>
  <si>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</si>
  <si>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</si>
  <si>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</si>
  <si>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</si>
  <si>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</si>
  <si>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</si>
  <si>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</si>
  <si>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</si>
  <si>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</si>
  <si>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</si>
  <si>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</si>
  <si>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</si>
  <si>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</si>
  <si>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</si>
  <si>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</si>
  <si>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</si>
  <si>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</si>
  <si>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</si>
  <si>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</si>
  <si>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</si>
  <si>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</si>
  <si>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</si>
  <si>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</si>
  <si>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</si>
  <si>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</si>
  <si>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</si>
  <si>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</si>
  <si>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</si>
  <si>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</si>
  <si>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</si>
  <si>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</si>
  <si>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</si>
  <si>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</si>
  <si>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</si>
  <si>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</si>
  <si>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</si>
  <si>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</si>
  <si>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</si>
  <si>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</si>
  <si>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</si>
  <si>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</si>
  <si>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</si>
  <si>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</si>
  <si>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</si>
  <si>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</si>
  <si>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</si>
  <si>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</si>
  <si>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</si>
  <si>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</si>
  <si>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</si>
  <si>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</si>
  <si>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</si>
  <si>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</si>
  <si>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</si>
  <si>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</si>
  <si>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</si>
  <si>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</si>
  <si>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</si>
  <si>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</si>
  <si>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</si>
  <si>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</si>
  <si>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</si>
  <si>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</si>
  <si>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</si>
  <si>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</si>
  <si>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</si>
  <si>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</si>
  <si>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</si>
  <si>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</si>
  <si>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</si>
  <si>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</si>
  <si>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</si>
  <si>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</si>
  <si>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</si>
  <si>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</si>
  <si>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</si>
  <si>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</si>
  <si>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</si>
  <si>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</si>
  <si>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</si>
  <si>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</si>
  <si>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</si>
  <si>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</si>
  <si>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</si>
  <si>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</si>
  <si>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</si>
  <si>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</si>
  <si>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</si>
  <si>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</si>
  <si>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</si>
  <si>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</si>
  <si>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</si>
  <si>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</si>
  <si>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</si>
  <si>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</si>
  <si>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</si>
  <si>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</si>
  <si>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</si>
  <si>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</si>
  <si>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</si>
  <si>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</si>
  <si>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</si>
  <si>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</si>
  <si>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</si>
  <si>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</si>
  <si>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</si>
  <si>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</si>
  <si>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</si>
  <si>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</si>
  <si>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</si>
  <si>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</si>
  <si>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</si>
  <si>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</si>
  <si>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</si>
  <si>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</si>
  <si>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</si>
  <si>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</si>
  <si>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</si>
  <si>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</si>
  <si>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</si>
  <si>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</si>
  <si>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</si>
  <si>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</si>
  <si>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</si>
  <si>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</si>
  <si>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</si>
  <si>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</si>
  <si>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</si>
  <si>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</si>
  <si>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</si>
  <si>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</si>
  <si>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</si>
  <si>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</si>
  <si>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</si>
  <si>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</si>
  <si>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</si>
  <si>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</si>
  <si>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</si>
  <si>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</si>
  <si>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</si>
  <si>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</si>
  <si>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</si>
  <si>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</si>
  <si>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</si>
  <si>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</si>
  <si>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</si>
  <si>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</si>
  <si>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</si>
  <si>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</si>
  <si>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</si>
  <si>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</si>
  <si>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</si>
  <si>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</si>
  <si>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</si>
  <si>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</si>
  <si>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</si>
  <si>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</si>
  <si>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</si>
  <si>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</si>
  <si>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</si>
  <si>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</si>
  <si>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</si>
  <si>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</si>
  <si>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</si>
  <si>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</si>
  <si>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</si>
  <si>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</si>
  <si>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</si>
  <si>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</si>
  <si>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</si>
  <si>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</si>
  <si>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</si>
  <si>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</si>
  <si>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</si>
  <si>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</si>
  <si>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</si>
  <si>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</si>
  <si>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</si>
  <si>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</si>
  <si>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</si>
  <si>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</si>
  <si>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</si>
  <si>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</si>
  <si>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</si>
  <si>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</si>
  <si>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</si>
  <si>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</si>
  <si>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</si>
  <si>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</si>
  <si>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</si>
  <si>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</si>
  <si>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</si>
  <si>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</si>
  <si>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</si>
  <si>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</si>
  <si>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</si>
  <si>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</si>
  <si>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</si>
  <si>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</si>
  <si>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</si>
  <si>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</si>
  <si>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</si>
  <si>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</si>
  <si>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</si>
  <si>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</si>
  <si>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</si>
  <si>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</si>
  <si>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</si>
  <si>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</si>
  <si>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</si>
  <si>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</si>
  <si>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</si>
  <si>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</si>
  <si>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</si>
  <si>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</si>
  <si>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</si>
  <si>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</si>
  <si>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</si>
  <si>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</si>
  <si>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</si>
  <si>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</si>
  <si>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</si>
  <si>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</si>
  <si>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</si>
  <si>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</si>
  <si>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</si>
  <si>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</si>
  <si>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</si>
  <si>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</si>
  <si>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</si>
  <si>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</si>
  <si>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</si>
  <si>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</si>
  <si>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</si>
  <si>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</si>
  <si>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</si>
  <si>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</si>
  <si>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</si>
  <si>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</si>
  <si>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</si>
  <si>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</si>
  <si>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</si>
  <si>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</si>
  <si>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</si>
  <si>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</si>
  <si>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</si>
  <si>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</si>
  <si>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</si>
  <si>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</si>
  <si>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</si>
  <si>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</si>
  <si>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</si>
  <si>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</si>
  <si>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</si>
  <si>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</si>
  <si>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</si>
  <si>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</si>
  <si>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</si>
  <si>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</si>
  <si>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</si>
  <si>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</si>
  <si>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</si>
  <si>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</si>
  <si>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</si>
  <si>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</si>
  <si>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</si>
  <si>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</si>
  <si>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</si>
  <si>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</si>
  <si>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</si>
  <si>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</si>
  <si>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</si>
  <si>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</si>
  <si>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</si>
  <si>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</si>
  <si>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</si>
  <si>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</si>
  <si>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</si>
  <si>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</si>
  <si>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</si>
  <si>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</si>
  <si>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</si>
  <si>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</si>
  <si>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</si>
  <si>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</si>
  <si>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</si>
  <si>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</si>
  <si>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</si>
  <si>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</si>
  <si>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</si>
  <si>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</si>
  <si>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</si>
  <si>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</si>
  <si>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</si>
  <si>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</si>
  <si>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</si>
  <si>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</si>
  <si>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</si>
  <si>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</si>
  <si>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</si>
  <si>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</si>
  <si>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</si>
  <si>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</si>
  <si>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</si>
  <si>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</si>
  <si>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</si>
  <si>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</si>
  <si>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</si>
  <si>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</si>
  <si>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</si>
  <si>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</si>
  <si>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</si>
  <si>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</si>
  <si>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</si>
  <si>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</si>
  <si>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</si>
  <si>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</si>
  <si>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</si>
  <si>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</si>
  <si>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</si>
  <si>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</si>
  <si>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</si>
  <si>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</si>
  <si>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</si>
  <si>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</si>
  <si>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</si>
  <si>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</si>
  <si>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</si>
  <si>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</si>
  <si>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</si>
  <si>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</si>
  <si>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</si>
  <si>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</si>
  <si>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</si>
  <si>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</si>
  <si>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</si>
  <si>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</si>
  <si>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</si>
  <si>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</si>
  <si>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</si>
  <si>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</si>
  <si>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</si>
  <si>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</si>
  <si>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</si>
  <si>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</si>
  <si>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</si>
  <si>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</si>
  <si>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</si>
  <si>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</si>
  <si>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</si>
  <si>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</si>
  <si>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</si>
  <si>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</si>
  <si>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</si>
  <si>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</si>
  <si>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</si>
  <si>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</si>
  <si>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</si>
  <si>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</si>
  <si>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</si>
  <si>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</si>
  <si>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</si>
  <si>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</si>
  <si>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</si>
  <si>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</si>
  <si>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</si>
  <si>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</si>
  <si>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</si>
  <si>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</si>
  <si>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</si>
  <si>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</si>
  <si>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</si>
  <si>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</si>
  <si>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</si>
  <si>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</si>
  <si>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</si>
  <si>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</si>
  <si>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</si>
  <si>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</si>
  <si>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</si>
  <si>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</si>
  <si>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</si>
  <si>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</si>
  <si>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</si>
  <si>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</si>
  <si>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</si>
  <si>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</si>
  <si>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</si>
  <si>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</si>
  <si>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</si>
  <si>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</si>
  <si>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</si>
  <si>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</si>
  <si>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</si>
  <si>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</si>
  <si>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</si>
  <si>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</si>
  <si>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</si>
  <si>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</si>
  <si>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</si>
  <si>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</si>
  <si>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</si>
  <si>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</si>
  <si>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</si>
  <si>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</si>
  <si>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</si>
  <si>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</si>
  <si>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</si>
  <si>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</si>
  <si>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</si>
  <si>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</si>
  <si>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</si>
  <si>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</si>
  <si>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</si>
  <si>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</si>
  <si>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</si>
  <si>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</si>
  <si>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</si>
  <si>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</si>
  <si>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</si>
  <si>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</si>
  <si>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</si>
  <si>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</si>
  <si>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</si>
  <si>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</si>
  <si>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</si>
  <si>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</si>
  <si>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</si>
  <si>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</si>
  <si>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</si>
  <si>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</si>
  <si>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</si>
  <si>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</si>
  <si>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</si>
  <si>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</si>
  <si>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</si>
  <si>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</si>
  <si>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</si>
  <si>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</si>
  <si>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</si>
  <si>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</si>
  <si>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</si>
  <si>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</si>
  <si>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</si>
  <si>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</si>
  <si>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</si>
  <si>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</si>
  <si>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</si>
  <si>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</si>
  <si>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</si>
  <si>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</si>
  <si>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</si>
  <si>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</si>
  <si>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</si>
  <si>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</si>
  <si>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</si>
  <si>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</si>
  <si>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</si>
  <si>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</si>
  <si>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</si>
  <si>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</si>
  <si>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</si>
  <si>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</si>
  <si>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</si>
  <si>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</si>
  <si>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</si>
  <si>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</si>
  <si>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</si>
  <si>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</si>
  <si>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</si>
  <si>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</si>
  <si>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</si>
  <si>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</si>
  <si>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</si>
  <si>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</si>
  <si>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</si>
  <si>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</si>
  <si>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</si>
  <si>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</si>
  <si>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</si>
  <si>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</si>
  <si>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</si>
  <si>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</si>
  <si>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</si>
  <si>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</si>
  <si>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</si>
  <si>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</si>
  <si>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</si>
  <si>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</si>
  <si>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</si>
  <si>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</si>
  <si>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</si>
  <si>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</si>
  <si>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</si>
  <si>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</si>
  <si>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</si>
  <si>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</si>
  <si>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</si>
  <si>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</si>
  <si>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</si>
  <si>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</si>
  <si>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</si>
  <si>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</si>
  <si>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</si>
  <si>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</si>
  <si>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</si>
  <si>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</si>
  <si>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</si>
  <si>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</si>
  <si>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</si>
  <si>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</si>
  <si>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</si>
  <si>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</si>
  <si>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</si>
  <si>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</si>
  <si>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</si>
  <si>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</si>
  <si>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</si>
  <si>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</si>
  <si>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</si>
  <si>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</si>
  <si>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</si>
  <si>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</si>
  <si>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</si>
  <si>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</si>
  <si>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</si>
  <si>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</si>
  <si>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</si>
  <si>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</si>
  <si>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</si>
  <si>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</si>
  <si>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</si>
  <si>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</si>
  <si>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</si>
  <si>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</si>
  <si>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</si>
  <si>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</si>
  <si>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</si>
  <si>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</si>
  <si>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</si>
  <si>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</si>
  <si>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</si>
  <si>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</si>
  <si>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</si>
  <si>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</si>
  <si>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</si>
  <si>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</si>
  <si>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</si>
  <si>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</si>
  <si>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</si>
  <si>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</si>
  <si>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</si>
  <si>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</si>
  <si>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</si>
  <si>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</si>
  <si>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</si>
  <si>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</si>
  <si>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</si>
  <si>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</si>
  <si>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</si>
  <si>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</si>
  <si>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</si>
  <si>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</si>
  <si>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</si>
  <si>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</si>
  <si>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</si>
  <si>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</si>
  <si>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</si>
  <si>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</si>
  <si>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</si>
  <si>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</si>
  <si>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</si>
  <si>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</si>
  <si>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</si>
  <si>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</si>
  <si>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</si>
  <si>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</si>
  <si>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</si>
  <si>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</si>
  <si>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</si>
  <si>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</si>
  <si>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</si>
  <si>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</si>
  <si>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</si>
  <si>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</si>
  <si>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</si>
  <si>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</si>
  <si>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</si>
  <si>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</si>
  <si>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</si>
  <si>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</si>
  <si>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</si>
  <si>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</si>
  <si>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</si>
  <si>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</si>
  <si>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</si>
  <si>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</si>
  <si>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</si>
  <si>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</si>
  <si>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</si>
  <si>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</si>
  <si>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</si>
  <si>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</si>
  <si>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</si>
  <si>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</si>
  <si>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</si>
  <si>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</si>
  <si>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</si>
  <si>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</si>
  <si>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</si>
  <si>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</si>
  <si>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</si>
  <si>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</si>
  <si>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</si>
  <si>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</si>
  <si>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</si>
  <si>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</si>
  <si>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</si>
  <si>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</si>
  <si>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</si>
  <si>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</si>
  <si>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</si>
  <si>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</si>
  <si>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</si>
  <si>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</si>
  <si>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</si>
  <si>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</si>
  <si>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</si>
  <si>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</si>
  <si>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</si>
  <si>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</si>
  <si>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</si>
  <si>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</si>
  <si>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</si>
  <si>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</si>
  <si>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</si>
  <si>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</si>
  <si>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</si>
  <si>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</si>
  <si>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</si>
  <si>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</si>
  <si>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</si>
  <si>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</si>
  <si>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</si>
  <si>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</si>
  <si>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</si>
  <si>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</si>
  <si>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</si>
  <si>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</si>
  <si>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</si>
  <si>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</si>
  <si>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</si>
  <si>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</si>
  <si>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</si>
  <si>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</si>
  <si>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</si>
  <si>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</si>
  <si>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</si>
  <si>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</si>
  <si>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</si>
  <si>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</si>
  <si>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</si>
  <si>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</si>
  <si>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</si>
  <si>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</si>
  <si>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</si>
  <si>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</si>
  <si>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</si>
  <si>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</si>
  <si>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</si>
  <si>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</si>
  <si>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</si>
  <si>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</si>
  <si>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</si>
  <si>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</si>
  <si>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</si>
  <si>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</si>
  <si>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</si>
  <si>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</si>
  <si>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</si>
  <si>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</si>
  <si>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</si>
  <si>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</si>
  <si>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</si>
  <si>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</si>
  <si>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</si>
  <si>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</si>
  <si>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</si>
  <si>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</si>
  <si>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</si>
  <si>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</si>
  <si>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</si>
  <si>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</si>
  <si>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</si>
  <si>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</si>
  <si>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</si>
  <si>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</si>
  <si>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</si>
  <si>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</si>
  <si>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</si>
  <si>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</si>
  <si>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</si>
  <si>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</si>
  <si>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</si>
  <si>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</si>
  <si>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</si>
  <si>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</si>
  <si>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</si>
  <si>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</si>
  <si>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</si>
  <si>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</si>
  <si>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</si>
  <si>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</si>
  <si>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</si>
  <si>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</si>
  <si>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</si>
  <si>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</si>
  <si>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</si>
  <si>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</si>
  <si>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</si>
  <si>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</si>
  <si>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</si>
  <si>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</si>
  <si>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</si>
  <si>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</si>
  <si>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</si>
  <si>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</si>
  <si>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</si>
  <si>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</si>
  <si>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</si>
  <si>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</si>
  <si>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</si>
  <si>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</si>
  <si>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</si>
  <si>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</si>
  <si>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</si>
  <si>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</si>
  <si>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</si>
  <si>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</si>
  <si>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</si>
  <si>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</si>
  <si>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</si>
  <si>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</si>
  <si>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</si>
  <si>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</si>
  <si>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</si>
  <si>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</si>
  <si>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</si>
  <si>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</si>
  <si>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</si>
  <si>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</si>
  <si>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</si>
  <si>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</si>
  <si>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</si>
  <si>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</si>
  <si>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</si>
  <si>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</si>
  <si>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</si>
  <si>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</si>
  <si>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</si>
  <si>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</si>
  <si>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</si>
  <si>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</si>
  <si>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</si>
  <si>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</si>
  <si>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</si>
  <si>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</si>
  <si>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</si>
  <si>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</si>
  <si>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</si>
  <si>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</si>
  <si>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</si>
  <si>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</si>
  <si>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</si>
  <si>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</si>
  <si>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</si>
  <si>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</si>
  <si>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</si>
  <si>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</si>
  <si>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</si>
  <si>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</si>
  <si>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</si>
  <si>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</si>
  <si>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</si>
  <si>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</si>
  <si>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</si>
  <si>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</si>
  <si>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</si>
  <si>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</si>
  <si>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</si>
  <si>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</si>
  <si>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</si>
  <si>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</si>
  <si>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</si>
  <si>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</si>
  <si>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</si>
  <si>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</si>
  <si>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</si>
  <si>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</si>
  <si>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</si>
  <si>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</si>
  <si>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</si>
  <si>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</si>
  <si>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</si>
  <si>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</si>
  <si>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</si>
  <si>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</si>
  <si>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</si>
  <si>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</si>
  <si>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</si>
  <si>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</si>
  <si>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</si>
  <si>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</si>
  <si>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</si>
  <si>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</si>
  <si>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</si>
  <si>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</si>
  <si>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</si>
  <si>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</si>
  <si>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</si>
  <si>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</si>
  <si>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</si>
  <si>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</si>
  <si>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</si>
  <si>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</si>
  <si>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</si>
  <si>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</si>
  <si>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</si>
  <si>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</si>
  <si>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</si>
  <si>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</si>
  <si>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</si>
  <si>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</si>
  <si>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</si>
  <si>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</si>
  <si>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</si>
  <si>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</si>
  <si>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</si>
  <si>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</si>
  <si>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</si>
  <si>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</si>
  <si>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</si>
  <si>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</si>
  <si>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</si>
  <si>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</si>
  <si>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</si>
  <si>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</si>
  <si>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</si>
  <si>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</si>
  <si>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</si>
  <si>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</si>
  <si>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</si>
  <si>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</si>
  <si>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</si>
  <si>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</si>
  <si>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</si>
  <si>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</si>
  <si>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</si>
  <si>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</si>
  <si>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</si>
  <si>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</si>
  <si>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</si>
  <si>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</si>
  <si>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</si>
  <si>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</si>
  <si>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</si>
  <si>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</si>
  <si>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</si>
  <si>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</si>
  <si>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</si>
  <si>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</si>
  <si>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</si>
  <si>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</si>
  <si>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</si>
  <si>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</si>
  <si>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</si>
  <si>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</si>
  <si>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</si>
  <si>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</si>
  <si>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</si>
  <si>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</si>
  <si>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</si>
  <si>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</si>
  <si>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</si>
  <si>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</si>
  <si>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</si>
  <si>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</si>
  <si>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</si>
  <si>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</si>
  <si>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</si>
  <si>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</si>
  <si>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</si>
  <si>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</si>
  <si>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</si>
  <si>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</si>
  <si>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</si>
  <si>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</si>
  <si>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</si>
  <si>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</si>
  <si>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</si>
  <si>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</si>
  <si>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</si>
  <si>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</si>
  <si>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</si>
  <si>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</si>
  <si>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</si>
  <si>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</si>
  <si>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</si>
  <si>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</si>
  <si>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</si>
  <si>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</si>
  <si>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</si>
  <si>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</si>
  <si>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</si>
  <si>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</si>
  <si>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</si>
  <si>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</si>
  <si>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</si>
  <si>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</si>
  <si>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</si>
  <si>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</si>
  <si>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</si>
  <si>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</si>
  <si>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</si>
  <si>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</si>
  <si>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</si>
  <si>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</si>
  <si>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</si>
  <si>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</si>
  <si>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</si>
  <si>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</si>
  <si>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</si>
  <si>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</si>
  <si>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</si>
  <si>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</si>
  <si>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</si>
  <si>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</si>
  <si>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</si>
  <si>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</si>
  <si>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</si>
  <si>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</si>
  <si>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</si>
  <si>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</si>
  <si>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</si>
  <si>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</si>
  <si>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</si>
  <si>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</si>
  <si>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</si>
  <si>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</si>
  <si>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</si>
  <si>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</si>
  <si>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</si>
  <si>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</si>
  <si>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</si>
  <si>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</si>
  <si>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</si>
  <si>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</si>
  <si>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</si>
  <si>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</si>
  <si>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</si>
  <si>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</si>
  <si>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</si>
  <si>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</si>
  <si>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</si>
  <si>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</si>
  <si>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</si>
  <si>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</si>
  <si>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</si>
  <si>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</si>
  <si>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</si>
  <si>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</si>
  <si>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</si>
  <si>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</si>
  <si>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</si>
  <si>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</si>
  <si>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</si>
  <si>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</si>
  <si>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</si>
  <si>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</si>
  <si>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</si>
  <si>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</si>
  <si>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</si>
  <si>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</si>
  <si>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</si>
  <si>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</si>
  <si>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</si>
  <si>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</si>
  <si>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</si>
  <si>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</si>
  <si>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</si>
  <si>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</si>
  <si>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</si>
  <si>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</si>
  <si>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</si>
  <si>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</si>
  <si>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</si>
  <si>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</si>
  <si>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</si>
  <si>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</si>
  <si>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</si>
  <si>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</si>
  <si>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</si>
  <si>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</si>
  <si>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</si>
  <si>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</si>
  <si>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</si>
  <si>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</si>
  <si>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</si>
  <si>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</si>
  <si>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</si>
  <si>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</si>
  <si>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</si>
  <si>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</si>
  <si>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</si>
  <si>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</si>
  <si>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</si>
  <si>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</si>
  <si>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</si>
  <si>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</si>
  <si>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</si>
  <si>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</si>
  <si>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</si>
  <si>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</si>
  <si>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</si>
  <si>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</si>
  <si>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</si>
  <si>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</si>
  <si>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</si>
  <si>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</si>
  <si>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</si>
  <si>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</si>
  <si>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</si>
  <si>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</si>
  <si>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</si>
  <si>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</si>
  <si>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</si>
  <si>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</si>
  <si>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</si>
  <si>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</si>
  <si>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</si>
  <si>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</si>
  <si>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</si>
  <si>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</si>
  <si>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</si>
  <si>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</si>
  <si>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</si>
  <si>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</si>
  <si>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</si>
  <si>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</si>
  <si>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</si>
  <si>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</si>
  <si>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</si>
  <si>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</si>
  <si>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</si>
  <si>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</si>
  <si>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</si>
  <si>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</si>
  <si>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</si>
  <si>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</si>
  <si>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</si>
  <si>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</si>
  <si>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</si>
  <si>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</si>
  <si>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</si>
  <si>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</si>
  <si>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</si>
  <si>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</si>
  <si>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</si>
  <si>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</si>
  <si>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</si>
  <si>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</si>
  <si>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</si>
  <si>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</si>
  <si>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</si>
  <si>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</si>
  <si>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</si>
  <si>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</si>
  <si>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</si>
  <si>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</si>
  <si>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</si>
  <si>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</si>
  <si>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</si>
  <si>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</si>
  <si>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</si>
  <si>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</si>
  <si>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</si>
  <si>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</si>
  <si>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</si>
  <si>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</si>
  <si>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</si>
  <si>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</si>
  <si>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</si>
  <si>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</si>
  <si>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</si>
  <si>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</si>
  <si>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</si>
  <si>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</si>
  <si>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</si>
  <si>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</si>
  <si>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</si>
  <si>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</si>
  <si>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</si>
  <si>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</si>
  <si>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</si>
  <si>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</si>
  <si>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</si>
  <si>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</si>
  <si>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</si>
  <si>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</si>
  <si>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</si>
  <si>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</si>
  <si>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</si>
  <si>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</si>
  <si>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</si>
  <si>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</si>
  <si>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</si>
  <si>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</si>
  <si>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</si>
  <si>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</si>
  <si>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</si>
  <si>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</si>
  <si>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</si>
  <si>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</si>
  <si>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</si>
  <si>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</si>
  <si>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</si>
  <si>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</si>
  <si>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</si>
  <si>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</si>
  <si>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</si>
  <si>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</si>
  <si>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</si>
  <si>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</si>
  <si>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</si>
  <si>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</si>
  <si>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</si>
  <si>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</si>
  <si>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</si>
  <si>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</si>
  <si>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</si>
  <si>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</si>
  <si>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</si>
  <si>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</si>
  <si>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</si>
  <si>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</si>
  <si>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</si>
  <si>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</si>
  <si>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</si>
  <si>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</si>
  <si>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</si>
  <si>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</si>
  <si>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</si>
  <si>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</si>
  <si>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</si>
  <si>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</si>
  <si>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</si>
  <si>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</si>
  <si>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</si>
  <si>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</si>
  <si>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</si>
  <si>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</si>
  <si>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</si>
  <si>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</si>
  <si>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</si>
  <si>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</si>
  <si>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</si>
  <si>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</si>
  <si>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</si>
  <si>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</si>
  <si>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</si>
  <si>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</si>
  <si>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</si>
  <si>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</si>
  <si>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</si>
  <si>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</si>
  <si>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</si>
  <si>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</si>
  <si>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</si>
  <si>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</si>
  <si>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</si>
  <si>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</si>
  <si>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</si>
  <si>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</si>
  <si>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</si>
  <si>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</si>
  <si>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</si>
  <si>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</si>
  <si>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</si>
  <si>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</si>
  <si>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</si>
  <si>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</si>
  <si>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</si>
  <si>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</si>
  <si>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</si>
  <si>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</si>
  <si>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</si>
  <si>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</si>
  <si>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</si>
  <si>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</si>
  <si>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</si>
  <si>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</si>
  <si>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</si>
  <si>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</si>
  <si>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</si>
  <si>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</si>
  <si>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</si>
  <si>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</si>
  <si>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</si>
  <si>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</si>
  <si>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</si>
  <si>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</si>
  <si>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</si>
  <si>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</si>
  <si>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</si>
  <si>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</si>
  <si>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</si>
  <si>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</si>
  <si>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</si>
  <si>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</si>
  <si>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</si>
  <si>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</si>
  <si>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</si>
  <si>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</si>
  <si>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</si>
  <si>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</si>
  <si>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</si>
  <si>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</si>
  <si>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</si>
  <si>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</si>
  <si>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</si>
  <si>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</si>
  <si>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</si>
  <si>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</si>
  <si>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</si>
  <si>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</si>
  <si>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</si>
  <si>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</si>
  <si>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</si>
  <si>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</si>
  <si>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</si>
  <si>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</si>
  <si>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</si>
  <si>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</si>
  <si>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</si>
  <si>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</si>
  <si>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</si>
  <si>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</si>
  <si>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</si>
  <si>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</si>
  <si>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</si>
  <si>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</si>
  <si>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</si>
  <si>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</si>
  <si>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</si>
  <si>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</si>
  <si>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</si>
  <si>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</si>
  <si>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</si>
  <si>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</si>
  <si>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</si>
  <si>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</si>
  <si>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</si>
  <si>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</si>
  <si>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</si>
  <si>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</si>
  <si>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</si>
  <si>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</si>
  <si>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</si>
  <si>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</si>
  <si>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</si>
  <si>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</si>
  <si>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</si>
  <si>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</si>
  <si>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</si>
  <si>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</si>
  <si>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</si>
  <si>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</si>
  <si>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</si>
  <si>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</si>
  <si>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</si>
  <si>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</si>
  <si>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</si>
  <si>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</si>
  <si>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</si>
  <si>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</si>
  <si>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</si>
  <si>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</si>
  <si>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</si>
  <si>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</si>
  <si>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</si>
  <si>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</si>
  <si>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</si>
  <si>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</si>
  <si>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</si>
  <si>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</si>
  <si>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</si>
  <si>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</si>
  <si>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</si>
  <si>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</si>
  <si>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</si>
  <si>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</si>
  <si>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</si>
  <si>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</si>
  <si>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</si>
  <si>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</si>
  <si>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</si>
  <si>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</si>
  <si>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</si>
  <si>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</si>
  <si>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</si>
  <si>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</si>
  <si>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</si>
  <si>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</si>
  <si>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</si>
  <si>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</si>
  <si>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</si>
  <si>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</si>
  <si>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</si>
  <si>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</si>
  <si>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</si>
  <si>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</si>
  <si>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</si>
  <si>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</si>
  <si>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</si>
  <si>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</si>
  <si>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</si>
  <si>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</si>
  <si>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</si>
  <si>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</si>
  <si>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</si>
  <si>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</si>
  <si>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</si>
  <si>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</si>
  <si>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</si>
  <si>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</si>
  <si>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</si>
  <si>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</si>
  <si>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</si>
  <si>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</si>
  <si>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</si>
  <si>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</si>
  <si>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</si>
  <si>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</si>
  <si>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</si>
  <si>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</si>
  <si>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</si>
  <si>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</si>
  <si>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</si>
  <si>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</si>
  <si>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</si>
  <si>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</si>
  <si>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</si>
  <si>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</si>
  <si>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</si>
  <si>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</si>
  <si>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</si>
  <si>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</si>
  <si>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</si>
  <si>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</si>
  <si>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</si>
  <si>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</si>
  <si>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</si>
  <si>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</si>
  <si>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</si>
  <si>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</si>
  <si>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</si>
  <si>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</si>
  <si>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</si>
  <si>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</si>
  <si>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</si>
  <si>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</si>
  <si>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</si>
  <si>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</si>
  <si>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</si>
  <si>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</si>
  <si>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</si>
  <si>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</si>
  <si>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</si>
  <si>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</si>
  <si>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</si>
  <si>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</si>
  <si>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</si>
  <si>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</si>
  <si>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</si>
  <si>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</si>
  <si>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</si>
  <si>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</si>
  <si>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</si>
  <si>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</si>
  <si>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</si>
  <si>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</si>
  <si>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</si>
  <si>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</si>
  <si>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</si>
  <si>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</si>
  <si>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</si>
  <si>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</si>
  <si>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</si>
  <si>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</si>
  <si>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</si>
  <si>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</si>
  <si>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</si>
  <si>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</si>
  <si>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</si>
  <si>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</si>
  <si>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</si>
  <si>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</si>
  <si>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</si>
  <si>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</si>
  <si>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</si>
  <si>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</si>
  <si>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</si>
  <si>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</si>
  <si>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</si>
  <si>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</si>
  <si>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</si>
  <si>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</si>
  <si>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</si>
  <si>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</si>
  <si>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</si>
  <si>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</si>
  <si>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</si>
  <si>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</si>
  <si>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</si>
  <si>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</si>
  <si>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</si>
  <si>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</si>
  <si>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</si>
  <si>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</si>
  <si>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</si>
  <si>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</si>
  <si>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</si>
  <si>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</si>
  <si>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</si>
  <si>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</si>
  <si>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</si>
  <si>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</si>
  <si>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</si>
  <si>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</si>
  <si>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</si>
  <si>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</si>
  <si>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</si>
  <si>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</si>
  <si>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</si>
  <si>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</si>
  <si>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</si>
  <si>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</si>
  <si>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</si>
  <si>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</si>
  <si>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</si>
  <si>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</si>
  <si>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</si>
  <si>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</si>
  <si>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</si>
  <si>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</si>
  <si>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</si>
  <si>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</si>
  <si>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</si>
  <si>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</si>
  <si>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</si>
  <si>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</si>
  <si>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</si>
  <si>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</si>
  <si>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</si>
  <si>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</si>
  <si>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</si>
  <si>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</si>
  <si>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</si>
  <si>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</si>
  <si>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</si>
  <si>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</si>
  <si>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</si>
  <si>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</si>
  <si>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</si>
  <si>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</si>
  <si>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</si>
  <si>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</si>
  <si>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</si>
  <si>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</si>
  <si>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</si>
  <si>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</si>
  <si>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</si>
  <si>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</si>
  <si>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</si>
  <si>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</si>
  <si>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</si>
  <si>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</si>
  <si>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</si>
  <si>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</si>
  <si>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</si>
  <si>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</si>
  <si>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</si>
  <si>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</si>
  <si>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</si>
  <si>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</si>
  <si>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</si>
  <si>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</si>
  <si>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</si>
  <si>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</si>
  <si>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</si>
  <si>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</si>
  <si>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</si>
  <si>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</si>
  <si>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</si>
  <si>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</si>
  <si>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</si>
  <si>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</si>
  <si>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</si>
  <si>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</si>
  <si>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</si>
  <si>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</si>
  <si>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</si>
  <si>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</si>
  <si>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</si>
  <si>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</si>
  <si>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</si>
  <si>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</si>
  <si>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</si>
  <si>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</si>
  <si>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</si>
  <si>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</si>
  <si>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</si>
  <si>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</si>
  <si>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</si>
  <si>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</si>
  <si>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</si>
  <si>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</si>
  <si>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</si>
  <si>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</si>
  <si>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</si>
  <si>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</si>
  <si>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</si>
  <si>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</si>
  <si>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</si>
  <si>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</si>
  <si>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</si>
  <si>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</si>
  <si>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</si>
  <si>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</si>
  <si>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</si>
  <si>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</si>
  <si>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</si>
  <si>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</si>
  <si>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</si>
  <si>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</si>
  <si>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</si>
  <si>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</si>
  <si>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</si>
  <si>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</si>
  <si>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</si>
  <si>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</si>
  <si>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</si>
  <si>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</si>
  <si>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</si>
  <si>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</si>
  <si>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</si>
  <si>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</si>
  <si>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</si>
  <si>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</si>
  <si>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</si>
  <si>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</si>
  <si>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</si>
  <si>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</si>
  <si>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</si>
  <si>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</si>
  <si>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</si>
  <si>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</si>
  <si>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</si>
  <si>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</si>
  <si>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</si>
  <si>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</si>
  <si>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</si>
  <si>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</si>
  <si>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</si>
  <si>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</si>
  <si>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</si>
  <si>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</si>
  <si>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</si>
  <si>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</si>
  <si>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</si>
  <si>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</si>
  <si>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</si>
  <si>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</si>
  <si>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</si>
  <si>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</si>
  <si>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</si>
  <si>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</si>
  <si>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</si>
  <si>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</si>
  <si>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</si>
  <si>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</si>
  <si>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</si>
  <si>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</si>
  <si>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</si>
  <si>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</si>
  <si>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</si>
  <si>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</si>
  <si>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</si>
  <si>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</si>
  <si>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</si>
  <si>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</si>
  <si>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</si>
  <si>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</si>
  <si>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</si>
  <si>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</si>
  <si>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</si>
  <si>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</si>
  <si>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</si>
  <si>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</si>
  <si>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</si>
  <si>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</si>
  <si>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</si>
  <si>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</si>
  <si>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</si>
  <si>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</si>
  <si>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</si>
  <si>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</si>
  <si>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</si>
  <si>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</si>
  <si>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</si>
  <si>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</si>
  <si>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</si>
  <si>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</si>
  <si>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</si>
  <si>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</si>
  <si>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</si>
  <si>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</si>
  <si>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</si>
  <si>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</si>
  <si>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</si>
  <si>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</si>
  <si>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</si>
  <si>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</si>
  <si>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</si>
  <si>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</si>
  <si>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</si>
  <si>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</si>
  <si>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</si>
  <si>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</si>
  <si>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</si>
  <si>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</si>
  <si>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</si>
  <si>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</si>
  <si>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</si>
  <si>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</si>
  <si>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</si>
  <si>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</si>
  <si>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</si>
  <si>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</si>
  <si>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</si>
  <si>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</si>
  <si>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</si>
  <si>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</si>
  <si>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</si>
  <si>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</si>
  <si>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</si>
  <si>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</si>
  <si>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</si>
  <si>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</si>
  <si>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</si>
  <si>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</si>
  <si>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</si>
  <si>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</si>
  <si>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</si>
  <si>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</si>
  <si>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</si>
  <si>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</si>
  <si>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</si>
  <si>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</si>
  <si>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</si>
  <si>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</si>
  <si>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</si>
  <si>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</si>
  <si>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</si>
  <si>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</si>
  <si>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</si>
  <si>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</si>
  <si>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</si>
  <si>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</si>
  <si>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</si>
  <si>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</si>
  <si>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</si>
  <si>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</si>
  <si>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</si>
  <si>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</si>
  <si>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</si>
  <si>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</si>
  <si>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</si>
  <si>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</si>
  <si>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</si>
  <si>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</si>
  <si>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</si>
  <si>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</si>
  <si>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</si>
  <si>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</si>
  <si>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</si>
  <si>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</si>
  <si>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</si>
  <si>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</si>
  <si>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</si>
  <si>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</si>
  <si>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</si>
  <si>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</si>
  <si>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</si>
  <si>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</si>
  <si>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</si>
  <si>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</si>
  <si>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</si>
  <si>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</si>
  <si>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</si>
  <si>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</si>
  <si>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</si>
  <si>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</si>
  <si>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</si>
  <si>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</si>
  <si>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</si>
  <si>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</si>
  <si>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</si>
  <si>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</si>
  <si>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</si>
  <si>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</si>
  <si>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</si>
  <si>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</si>
  <si>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</si>
  <si>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</si>
  <si>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</si>
  <si>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</si>
  <si>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</si>
  <si>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</si>
  <si>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</si>
  <si>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</si>
  <si>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</si>
  <si>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</si>
  <si>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</si>
  <si>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</si>
  <si>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</si>
  <si>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</si>
  <si>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</si>
  <si>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</si>
  <si>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</si>
  <si>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</si>
  <si>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</si>
  <si>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</si>
  <si>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</si>
  <si>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</si>
  <si>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</si>
  <si>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</si>
  <si>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</si>
  <si>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</si>
  <si>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</si>
  <si>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</si>
  <si>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</si>
  <si>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</si>
  <si>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</si>
  <si>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</si>
  <si>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</si>
  <si>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</si>
  <si>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</si>
  <si>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</si>
  <si>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</si>
  <si>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</si>
  <si>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</si>
  <si>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</si>
  <si>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</si>
  <si>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</si>
  <si>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</si>
  <si>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</si>
  <si>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</si>
  <si>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</si>
  <si>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</si>
  <si>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</si>
  <si>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</si>
  <si>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</si>
  <si>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</si>
  <si>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</si>
  <si>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</si>
  <si>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</si>
  <si>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</si>
  <si>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</si>
  <si>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</si>
  <si>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</si>
  <si>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</si>
  <si>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</si>
  <si>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</si>
  <si>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</si>
  <si>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</si>
  <si>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</si>
  <si>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</si>
  <si>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</si>
  <si>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</si>
  <si>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</si>
  <si>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</si>
  <si>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</si>
  <si>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</si>
  <si>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</si>
  <si>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</si>
  <si>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</si>
  <si>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</si>
  <si>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</si>
  <si>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</si>
  <si>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</si>
  <si>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</si>
  <si>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</si>
  <si>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</si>
  <si>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</si>
  <si>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</si>
  <si>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</si>
  <si>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</si>
  <si>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</si>
  <si>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</si>
  <si>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</si>
  <si>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</si>
  <si>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</si>
  <si>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</si>
  <si>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</si>
  <si>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</si>
  <si>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</si>
  <si>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</si>
  <si>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</si>
  <si>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</si>
  <si>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</si>
  <si>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</si>
  <si>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</si>
  <si>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</si>
  <si>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</si>
  <si>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</si>
  <si>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</si>
  <si>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</si>
  <si>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</si>
  <si>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</si>
  <si>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</si>
  <si>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</si>
  <si>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</si>
  <si>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</si>
  <si>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</si>
  <si>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</si>
  <si>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</si>
  <si>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</si>
  <si>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</si>
  <si>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</si>
  <si>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</si>
  <si>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</si>
  <si>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</si>
  <si>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</si>
  <si>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</si>
  <si>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</si>
  <si>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</si>
  <si>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</si>
  <si>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</si>
  <si>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</si>
  <si>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</si>
  <si>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</si>
  <si>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</si>
  <si>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</si>
  <si>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</si>
  <si>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</si>
  <si>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</si>
  <si>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</si>
  <si>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</si>
  <si>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</si>
  <si>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</si>
  <si>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</si>
  <si>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</si>
  <si>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</si>
  <si>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</si>
  <si>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</si>
  <si>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</si>
  <si>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</si>
  <si>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</si>
  <si>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</si>
  <si>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</si>
  <si>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</si>
  <si>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</si>
  <si>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</si>
  <si>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</si>
  <si>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</si>
  <si>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</si>
  <si>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</si>
  <si>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</si>
  <si>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</si>
  <si>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</si>
  <si>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</si>
  <si>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</si>
  <si>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</si>
  <si>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</si>
  <si>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</si>
  <si>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</si>
  <si>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</si>
  <si>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</si>
  <si>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</si>
  <si>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</si>
  <si>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</si>
  <si>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</si>
  <si>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</si>
  <si>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</si>
  <si>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</si>
  <si>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</si>
  <si>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</si>
  <si>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</si>
  <si>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</si>
  <si>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</si>
  <si>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</si>
  <si>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</si>
  <si>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</si>
  <si>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</si>
  <si>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</si>
  <si>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</si>
  <si>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</si>
  <si>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</si>
  <si>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</si>
  <si>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</si>
  <si>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</si>
  <si>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</si>
  <si>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</si>
  <si>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</si>
  <si>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</si>
  <si>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</si>
  <si>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</si>
  <si>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</si>
  <si>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</si>
  <si>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</si>
  <si>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</si>
  <si>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</si>
  <si>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</si>
  <si>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</si>
  <si>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</si>
  <si>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</si>
  <si>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</si>
  <si>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</si>
  <si>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</si>
  <si>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</si>
  <si>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</si>
  <si>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</si>
  <si>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</si>
  <si>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</si>
  <si>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</si>
  <si>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</si>
  <si>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</si>
  <si>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</si>
  <si>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</si>
  <si>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</si>
  <si>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</si>
  <si>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</si>
  <si>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</si>
  <si>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</si>
  <si>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</si>
  <si>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</si>
  <si>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</si>
  <si>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</si>
  <si>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</si>
  <si>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</si>
  <si>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</si>
  <si>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</si>
  <si>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</si>
  <si>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</si>
  <si>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</si>
  <si>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</si>
  <si>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</si>
  <si>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</si>
  <si>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</si>
  <si>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</si>
  <si>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</si>
  <si>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</si>
  <si>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</si>
  <si>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</si>
  <si>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</si>
  <si>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</si>
  <si>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</si>
  <si>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</si>
  <si>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</si>
  <si>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</si>
  <si>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</si>
  <si>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</si>
  <si>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</si>
  <si>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</si>
  <si>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</si>
  <si>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</si>
  <si>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</si>
  <si>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</si>
  <si>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</si>
  <si>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</si>
  <si>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</si>
  <si>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</si>
  <si>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</si>
  <si>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</si>
  <si>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</si>
  <si>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</si>
  <si>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</si>
  <si>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</si>
  <si>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</si>
  <si>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</si>
  <si>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</si>
  <si>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</si>
  <si>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</si>
  <si>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</si>
  <si>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</si>
  <si>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</si>
  <si>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</si>
  <si>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</si>
  <si>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</si>
  <si>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</si>
  <si>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</si>
  <si>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</si>
  <si>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</si>
  <si>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</si>
  <si>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</si>
  <si>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</si>
  <si>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</si>
  <si>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</si>
  <si>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</si>
  <si>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</si>
  <si>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</si>
  <si>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</si>
  <si>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</si>
  <si>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</si>
  <si>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</si>
  <si>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</si>
  <si>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</si>
  <si>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</si>
  <si>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</si>
  <si>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</si>
  <si>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</si>
  <si>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</si>
  <si>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</si>
  <si>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</si>
  <si>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</si>
  <si>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</si>
  <si>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</si>
  <si>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</si>
  <si>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</si>
  <si>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</si>
  <si>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</si>
  <si>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</si>
  <si>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</si>
  <si>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</si>
  <si>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</si>
  <si>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</si>
  <si>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</si>
  <si>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</si>
  <si>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</si>
  <si>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</si>
  <si>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</si>
  <si>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</si>
  <si>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</si>
  <si>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</si>
  <si>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</si>
  <si>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</si>
  <si>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</si>
  <si>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</si>
  <si>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</si>
  <si>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</si>
  <si>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</si>
  <si>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</si>
  <si>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</si>
  <si>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</si>
  <si>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</si>
  <si>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</si>
  <si>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</si>
  <si>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</si>
  <si>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</si>
  <si>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</si>
  <si>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</si>
  <si>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</si>
  <si>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</si>
  <si>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</si>
  <si>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</si>
  <si>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</si>
  <si>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</si>
  <si>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</si>
  <si>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</si>
  <si>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</si>
  <si>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</si>
  <si>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</si>
  <si>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</si>
  <si>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</si>
  <si>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</si>
  <si>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</si>
  <si>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</si>
  <si>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</si>
  <si>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</si>
  <si>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</si>
  <si>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</si>
  <si>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</si>
  <si>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</si>
  <si>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</si>
  <si>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</si>
  <si>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</si>
  <si>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</si>
  <si>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</si>
  <si>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</si>
  <si>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</si>
  <si>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</si>
  <si>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</si>
  <si>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</si>
  <si>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</si>
  <si>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</si>
  <si>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</si>
  <si>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</si>
  <si>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</si>
  <si>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</si>
  <si>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</si>
  <si>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</si>
  <si>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</si>
  <si>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</si>
  <si>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</si>
  <si>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</si>
  <si>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</si>
  <si>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</si>
  <si>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</si>
  <si>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</si>
  <si>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</si>
  <si>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</si>
  <si>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</si>
  <si>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</si>
  <si>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</si>
  <si>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</si>
  <si>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</si>
  <si>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</si>
  <si>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</si>
  <si>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</si>
  <si>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</si>
  <si>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</si>
  <si>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</si>
  <si>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</si>
  <si>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</si>
  <si>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</si>
  <si>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</si>
  <si>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</si>
  <si>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</si>
  <si>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</si>
  <si>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</si>
  <si>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</si>
  <si>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</si>
  <si>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</si>
  <si>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</si>
  <si>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</si>
  <si>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</si>
  <si>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</si>
  <si>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</si>
  <si>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</si>
  <si>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</si>
  <si>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</si>
  <si>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</si>
  <si>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</si>
  <si>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</si>
  <si>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</si>
  <si>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</si>
  <si>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</si>
  <si>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</si>
  <si>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</si>
  <si>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</si>
  <si>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</si>
  <si>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</si>
  <si>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</si>
  <si>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</si>
  <si>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</si>
  <si>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</si>
  <si>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</si>
  <si>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</si>
  <si>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</si>
  <si>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</si>
  <si>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</si>
  <si>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</si>
  <si>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</si>
  <si>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</si>
  <si>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</si>
  <si>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</si>
  <si>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</si>
  <si>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</si>
  <si>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</si>
  <si>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</si>
  <si>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</si>
  <si>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</si>
  <si>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</si>
  <si>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</si>
  <si>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</si>
  <si>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</si>
  <si>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</si>
  <si>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</si>
  <si>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</si>
  <si>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</si>
  <si>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</si>
  <si>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</si>
  <si>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</si>
  <si>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</si>
  <si>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</si>
  <si>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</si>
  <si>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</si>
  <si>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</si>
  <si>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</si>
  <si>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</si>
  <si>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</si>
  <si>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</si>
  <si>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</si>
  <si>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</si>
  <si>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</si>
  <si>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</si>
  <si>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</si>
  <si>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</si>
  <si>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</si>
  <si>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</si>
  <si>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</si>
  <si>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</si>
  <si>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</si>
  <si>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</si>
  <si>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</si>
  <si>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</si>
  <si>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</si>
  <si>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</si>
  <si>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</si>
  <si>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</si>
  <si>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</si>
  <si>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</si>
  <si>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</si>
  <si>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</si>
  <si>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</si>
  <si>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</si>
  <si>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</si>
  <si>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</si>
  <si>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</si>
  <si>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</si>
  <si>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</si>
  <si>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</si>
  <si>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</si>
  <si>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</si>
  <si>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</si>
  <si>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</si>
  <si>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</si>
  <si>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</si>
  <si>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</si>
  <si>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</si>
  <si>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</si>
  <si>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</si>
  <si>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</si>
  <si>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</si>
  <si>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</si>
  <si>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</si>
  <si>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</si>
  <si>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</si>
  <si>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</si>
  <si>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</si>
  <si>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</si>
  <si>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</si>
  <si>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</si>
  <si>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</si>
  <si>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</si>
  <si>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</si>
  <si>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</si>
  <si>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</si>
  <si>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</si>
  <si>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</si>
  <si>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</si>
  <si>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</si>
  <si>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</si>
  <si>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</si>
  <si>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</si>
  <si>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</si>
  <si>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</si>
  <si>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</si>
  <si>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</si>
  <si>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</si>
  <si>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</si>
  <si>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</si>
  <si>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</si>
  <si>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</si>
  <si>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</si>
  <si>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</si>
  <si>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</si>
  <si>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</si>
  <si>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</si>
  <si>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</si>
  <si>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</si>
  <si>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</si>
  <si>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</si>
  <si>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</si>
  <si>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</si>
  <si>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</si>
  <si>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</si>
  <si>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</si>
  <si>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</si>
  <si>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</si>
  <si>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</si>
  <si>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</si>
  <si>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</si>
  <si>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</si>
  <si>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</si>
  <si>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</si>
  <si>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</si>
  <si>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</si>
  <si>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</si>
  <si>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</si>
  <si>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</si>
  <si>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</si>
  <si>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</si>
  <si>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</si>
  <si>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</si>
  <si>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</si>
  <si>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</si>
  <si>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</si>
  <si>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</si>
  <si>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</si>
  <si>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</si>
  <si>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</si>
  <si>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</si>
  <si>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</si>
  <si>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</si>
  <si>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</si>
  <si>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</si>
  <si>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</si>
  <si>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</si>
  <si>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</si>
  <si>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</si>
  <si>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</si>
  <si>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</si>
  <si>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</si>
  <si>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</si>
  <si>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</si>
  <si>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</si>
  <si>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</si>
  <si>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</si>
  <si>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</si>
  <si>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</si>
  <si>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</si>
  <si>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</si>
  <si>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</si>
  <si>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</si>
  <si>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</si>
  <si>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</si>
  <si>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</si>
  <si>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</si>
  <si>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</si>
  <si>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</si>
  <si>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</si>
  <si>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</si>
  <si>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</si>
  <si>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</si>
  <si>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</si>
  <si>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</si>
  <si>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</si>
  <si>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</si>
  <si>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</si>
  <si>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</si>
  <si>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</si>
  <si>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</si>
  <si>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</si>
  <si>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</si>
  <si>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</si>
  <si>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</si>
  <si>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</si>
  <si>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</si>
  <si>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</si>
  <si>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</si>
  <si>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</si>
  <si>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</si>
  <si>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</si>
  <si>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</si>
  <si>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</si>
  <si>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</si>
  <si>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</si>
  <si>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</si>
  <si>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</si>
  <si>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</si>
  <si>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</si>
  <si>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</si>
  <si>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</si>
  <si>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</si>
  <si>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</si>
  <si>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</si>
  <si>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</si>
  <si>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</si>
  <si>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</si>
  <si>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</si>
  <si>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</si>
  <si>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</si>
  <si>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</si>
  <si>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</si>
  <si>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</si>
  <si>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</si>
  <si>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</si>
  <si>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</si>
  <si>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</si>
  <si>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</si>
  <si>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</si>
  <si>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</si>
  <si>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</si>
  <si>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</si>
  <si>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</si>
  <si>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</si>
  <si>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</si>
  <si>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</si>
  <si>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</si>
  <si>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</si>
  <si>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</si>
  <si>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</si>
  <si>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</si>
  <si>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</si>
  <si>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</si>
  <si>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</si>
  <si>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</si>
  <si>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</si>
  <si>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</si>
  <si>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</si>
  <si>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</si>
  <si>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</si>
  <si>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</si>
  <si>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</si>
  <si>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</si>
  <si>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</si>
  <si>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</si>
  <si>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</si>
  <si>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</si>
  <si>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</si>
  <si>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</si>
  <si>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</si>
  <si>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</si>
  <si>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</si>
  <si>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</si>
  <si>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</si>
  <si>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</si>
  <si>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</si>
  <si>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</si>
  <si>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</si>
  <si>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</si>
  <si>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</si>
  <si>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</si>
  <si>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</si>
  <si>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</si>
  <si>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</si>
  <si>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</si>
  <si>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</si>
  <si>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</si>
  <si>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</si>
  <si>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</si>
  <si>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</si>
  <si>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</si>
  <si>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</si>
  <si>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</si>
  <si>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</si>
  <si>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</si>
  <si>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</si>
  <si>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</si>
  <si>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</si>
  <si>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</si>
  <si>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</si>
  <si>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</si>
  <si>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</si>
  <si>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</si>
  <si>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</si>
  <si>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</si>
  <si>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</si>
  <si>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</si>
  <si>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</si>
  <si>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</si>
  <si>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</si>
  <si>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</si>
  <si>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</si>
  <si>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</si>
  <si>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</si>
  <si>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</si>
  <si>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</si>
  <si>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</si>
  <si>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</si>
  <si>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</si>
  <si>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</si>
  <si>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</si>
  <si>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</si>
  <si>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</si>
  <si>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</si>
  <si>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</si>
  <si>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</si>
  <si>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</si>
  <si>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</si>
  <si>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</si>
  <si>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</si>
  <si>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</si>
  <si>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</si>
  <si>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</si>
  <si>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</si>
  <si>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</si>
  <si>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</si>
  <si>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</si>
  <si>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</si>
  <si>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</si>
  <si>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</si>
  <si>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</si>
  <si>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</si>
  <si>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</si>
  <si>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</si>
  <si>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</si>
  <si>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</si>
  <si>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</si>
  <si>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</si>
  <si>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</si>
  <si>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</si>
  <si>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</si>
  <si>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</si>
  <si>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</si>
  <si>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</si>
  <si>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</si>
  <si>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</si>
  <si>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</si>
  <si>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</si>
  <si>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</si>
  <si>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</si>
  <si>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</si>
  <si>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</si>
  <si>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</si>
  <si>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</si>
  <si>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</si>
  <si>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</si>
  <si>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</si>
  <si>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</si>
  <si>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</si>
  <si>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</si>
  <si>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</si>
  <si>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</si>
  <si>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</si>
  <si>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</si>
  <si>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</si>
  <si>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</si>
  <si>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</si>
  <si>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</si>
  <si>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</si>
  <si>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</si>
  <si>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</si>
  <si>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</si>
  <si>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</si>
  <si>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</si>
  <si>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</si>
  <si>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</si>
  <si>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</si>
  <si>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</si>
  <si>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</si>
  <si>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</si>
  <si>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</si>
  <si>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</si>
  <si>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</si>
  <si>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</si>
  <si>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</si>
  <si>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</si>
  <si>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</si>
  <si>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</si>
  <si>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</si>
  <si>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</si>
  <si>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</si>
  <si>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</si>
  <si>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</si>
  <si>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</si>
  <si>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</si>
  <si>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</si>
  <si>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</si>
  <si>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</si>
  <si>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</si>
  <si>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</si>
  <si>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</si>
  <si>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</si>
  <si>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</si>
  <si>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</si>
  <si>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</si>
  <si>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</si>
  <si>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</si>
  <si>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</si>
  <si>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</si>
  <si>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</si>
  <si>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</si>
  <si>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</si>
  <si>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</si>
  <si>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</si>
  <si>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</si>
  <si>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</si>
  <si>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</si>
  <si>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</si>
  <si>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</si>
  <si>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</si>
  <si>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</si>
  <si>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</si>
  <si>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</si>
  <si>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</si>
  <si>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</si>
  <si>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</si>
  <si>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</si>
  <si>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</si>
  <si>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</si>
  <si>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</si>
  <si>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</si>
  <si>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</si>
  <si>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</si>
  <si>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</si>
  <si>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</si>
  <si>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</si>
  <si>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</si>
  <si>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</si>
  <si>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</si>
  <si>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</si>
  <si>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</si>
  <si>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</si>
  <si>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</si>
  <si>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</si>
  <si>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</si>
  <si>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</si>
  <si>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</si>
  <si>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</si>
  <si>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</si>
  <si>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</si>
  <si>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</si>
  <si>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</si>
  <si>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</si>
  <si>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</si>
  <si>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</si>
  <si>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</si>
  <si>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</si>
  <si>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</si>
  <si>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</si>
  <si>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</si>
  <si>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</si>
  <si>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</si>
  <si>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</si>
  <si>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</si>
  <si>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</si>
  <si>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</si>
  <si>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</si>
  <si>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</si>
  <si>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</si>
  <si>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</si>
  <si>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</si>
  <si>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</si>
  <si>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</si>
  <si>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</si>
  <si>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</si>
  <si>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</si>
  <si>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</si>
  <si>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</si>
  <si>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</si>
  <si>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</si>
  <si>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</si>
  <si>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</si>
  <si>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</si>
  <si>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</si>
  <si>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</si>
  <si>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</si>
  <si>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</si>
  <si>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</si>
  <si>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</si>
  <si>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</si>
  <si>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</si>
  <si>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</si>
  <si>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</si>
  <si>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</si>
  <si>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</si>
  <si>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</si>
  <si>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</si>
  <si>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</si>
  <si>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</si>
  <si>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</si>
  <si>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</si>
  <si>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</si>
  <si>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</si>
  <si>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</si>
  <si>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</si>
  <si>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</si>
  <si>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</si>
  <si>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</si>
  <si>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</si>
  <si>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</si>
  <si>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</si>
  <si>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</si>
  <si>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</si>
  <si>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</si>
  <si>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</si>
  <si>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</si>
  <si>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</si>
  <si>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</si>
  <si>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</si>
  <si>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</si>
  <si>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</si>
  <si>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</si>
  <si>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</si>
  <si>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</si>
  <si>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</si>
  <si>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</si>
  <si>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</si>
  <si>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</si>
  <si>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</si>
  <si>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</si>
  <si>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</si>
  <si>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</si>
  <si>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</si>
  <si>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</si>
  <si>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</si>
  <si>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</si>
  <si>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</si>
  <si>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</si>
  <si>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</si>
  <si>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</si>
  <si>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</si>
  <si>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</si>
  <si>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</si>
  <si>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</si>
  <si>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</si>
  <si>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</si>
  <si>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</si>
  <si>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</si>
  <si>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</si>
  <si>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</si>
  <si>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</si>
  <si>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</si>
  <si>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</si>
  <si>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</si>
  <si>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</si>
  <si>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</si>
  <si>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</si>
  <si>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</si>
  <si>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</si>
  <si>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</si>
  <si>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</si>
  <si>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</si>
  <si>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</si>
  <si>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</si>
  <si>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</si>
  <si>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</si>
  <si>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</si>
  <si>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</si>
  <si>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</si>
  <si>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</si>
  <si>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</si>
  <si>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</si>
  <si>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</si>
  <si>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</si>
  <si>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</si>
  <si>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</si>
  <si>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</si>
  <si>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</si>
  <si>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</si>
  <si>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</si>
  <si>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</si>
  <si>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</si>
  <si>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</si>
  <si>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</si>
  <si>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</si>
  <si>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</si>
  <si>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</si>
  <si>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</si>
  <si>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</si>
  <si>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</si>
  <si>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</si>
  <si>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</si>
  <si>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</si>
  <si>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</si>
  <si>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</si>
  <si>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</si>
  <si>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</si>
  <si>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</si>
  <si>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</si>
  <si>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</si>
  <si>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</si>
  <si>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</si>
  <si>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</si>
  <si>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</si>
  <si>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</si>
  <si>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</si>
  <si>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</si>
  <si>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</si>
  <si>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</si>
  <si>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</si>
  <si>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</si>
  <si>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</si>
  <si>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</si>
  <si>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</si>
  <si>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</si>
  <si>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</si>
  <si>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</si>
  <si>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</si>
  <si>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</si>
  <si>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</si>
  <si>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</si>
  <si>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</si>
  <si>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</si>
  <si>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</si>
  <si>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</si>
  <si>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</si>
  <si>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</si>
  <si>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</si>
  <si>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</si>
  <si>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</si>
  <si>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</si>
  <si>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</si>
  <si>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</si>
  <si>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</si>
  <si>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</si>
  <si>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</si>
  <si>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</si>
  <si>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</si>
  <si>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</si>
  <si>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</si>
  <si>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</si>
  <si>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</si>
  <si>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</si>
  <si>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</si>
  <si>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</si>
  <si>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</si>
  <si>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</si>
  <si>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</si>
  <si>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</si>
  <si>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</si>
  <si>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</si>
  <si>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</si>
  <si>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</si>
  <si>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</si>
  <si>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</si>
  <si>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</si>
  <si>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</si>
  <si>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</si>
  <si>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</si>
  <si>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</si>
  <si>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</si>
  <si>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</si>
  <si>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</si>
  <si>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</si>
  <si>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</si>
  <si>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</si>
  <si>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</si>
  <si>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</si>
  <si>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</si>
  <si>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</si>
  <si>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</si>
  <si>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</si>
  <si>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</si>
  <si>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</si>
  <si>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</si>
  <si>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</si>
  <si>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</si>
  <si>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</si>
  <si>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</si>
  <si>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</si>
  <si>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</si>
  <si>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</si>
  <si>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</si>
  <si>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</si>
  <si>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</si>
  <si>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</si>
  <si>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</si>
  <si>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</si>
  <si>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</si>
  <si>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</si>
  <si>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</si>
  <si>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</si>
  <si>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</si>
  <si>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</si>
  <si>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</si>
  <si>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</si>
  <si>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</si>
  <si>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</si>
  <si>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</si>
  <si>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</si>
  <si>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</si>
  <si>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</si>
  <si>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</si>
  <si>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</si>
  <si>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</si>
  <si>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</si>
  <si>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</si>
  <si>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</si>
  <si>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</si>
  <si>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</si>
  <si>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</si>
  <si>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</si>
  <si>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</si>
  <si>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</si>
  <si>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</si>
  <si>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</si>
  <si>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</si>
  <si>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</si>
  <si>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</si>
  <si>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</si>
  <si>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</si>
  <si>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</si>
  <si>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</si>
  <si>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</si>
  <si>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</si>
  <si>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</si>
  <si>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</si>
  <si>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</si>
  <si>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</si>
  <si>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</si>
  <si>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</si>
  <si>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</si>
  <si>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</si>
  <si>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</si>
  <si>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</si>
  <si>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</si>
  <si>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</si>
  <si>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</si>
  <si>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</si>
  <si>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</si>
  <si>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</si>
  <si>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</si>
  <si>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</si>
  <si>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</si>
  <si>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</si>
  <si>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</si>
  <si>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</si>
  <si>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</si>
  <si>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</si>
  <si>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</si>
  <si>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</si>
  <si>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</si>
  <si>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</si>
  <si>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</si>
  <si>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</si>
  <si>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</si>
  <si>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</si>
  <si>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</si>
  <si>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</si>
  <si>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</si>
  <si>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</si>
  <si>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</si>
  <si>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</si>
  <si>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</si>
  <si>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</si>
  <si>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</si>
  <si>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</si>
  <si>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</si>
  <si>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</si>
  <si>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</si>
  <si>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</si>
  <si>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</si>
  <si>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</si>
  <si>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</si>
  <si>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</si>
  <si>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</si>
  <si>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</si>
  <si>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</si>
  <si>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</si>
  <si>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</si>
  <si>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</si>
  <si>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</si>
  <si>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</si>
  <si>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</si>
  <si>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</si>
  <si>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</si>
  <si>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</si>
  <si>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</si>
  <si>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</si>
  <si>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</si>
  <si>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</si>
  <si>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</si>
  <si>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</si>
  <si>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</si>
  <si>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</si>
  <si>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</si>
  <si>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</si>
  <si>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</si>
  <si>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</si>
  <si>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</si>
  <si>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</si>
  <si>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</si>
  <si>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</si>
  <si>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</si>
  <si>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</si>
  <si>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</si>
  <si>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</si>
  <si>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</si>
  <si>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</si>
  <si>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</si>
  <si>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</si>
  <si>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</si>
  <si>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</si>
  <si>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</si>
  <si>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</si>
  <si>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</si>
  <si>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</si>
  <si>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</si>
  <si>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</si>
  <si>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</si>
  <si>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</si>
  <si>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</si>
  <si>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</si>
  <si>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</si>
  <si>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</si>
  <si>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</si>
  <si>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</si>
  <si>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</si>
  <si>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</si>
  <si>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</si>
  <si>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</si>
  <si>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</si>
  <si>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</si>
  <si>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</si>
  <si>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</si>
  <si>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</si>
  <si>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</si>
  <si>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</si>
  <si>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</si>
  <si>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</si>
  <si>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</si>
  <si>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</si>
  <si>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</si>
  <si>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</si>
  <si>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</si>
  <si>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</si>
  <si>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</si>
  <si>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</si>
  <si>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</si>
  <si>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</si>
  <si>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</si>
  <si>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</si>
  <si>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</si>
  <si>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</si>
  <si>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</si>
  <si>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</si>
  <si>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</si>
  <si>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</si>
  <si>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</si>
  <si>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</si>
  <si>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</si>
  <si>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</si>
  <si>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</si>
  <si>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</si>
  <si>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</si>
  <si>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</si>
  <si>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</si>
  <si>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</si>
  <si>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</si>
  <si>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</si>
  <si>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</si>
  <si>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</si>
  <si>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</si>
  <si>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</si>
  <si>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</si>
  <si>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</si>
  <si>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</si>
  <si>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</si>
  <si>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</si>
  <si>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</si>
  <si>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</si>
  <si>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</si>
  <si>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</si>
  <si>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</si>
  <si>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</si>
  <si>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</si>
  <si>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</si>
  <si>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</si>
  <si>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</si>
  <si>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</si>
  <si>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</si>
  <si>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</si>
  <si>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</si>
  <si>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</si>
  <si>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</si>
  <si>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</si>
  <si>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</si>
  <si>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</si>
  <si>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</si>
  <si>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</si>
  <si>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</si>
  <si>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</si>
  <si>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</si>
  <si>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</si>
  <si>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</si>
  <si>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</si>
  <si>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</si>
  <si>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</si>
  <si>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</si>
  <si>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</si>
  <si>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</si>
  <si>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</si>
  <si>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</si>
  <si>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</si>
  <si>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</si>
  <si>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</si>
  <si>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</si>
  <si>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</si>
  <si>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</si>
  <si>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</si>
  <si>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</si>
  <si>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</si>
  <si>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</si>
  <si>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</si>
  <si>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</si>
  <si>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</si>
  <si>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</si>
  <si>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</si>
  <si>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</si>
  <si>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</si>
  <si>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</si>
  <si>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</si>
  <si>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</si>
  <si>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</si>
  <si>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</si>
  <si>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</si>
  <si>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</si>
  <si>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</si>
  <si>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</si>
  <si>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</si>
  <si>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</si>
  <si>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</si>
  <si>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</si>
  <si>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</si>
  <si>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</si>
  <si>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</si>
  <si>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</si>
  <si>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</si>
  <si>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</si>
  <si>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</si>
  <si>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</si>
  <si>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</si>
  <si>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</si>
  <si>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</si>
  <si>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</si>
  <si>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</si>
  <si>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</si>
  <si>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</si>
  <si>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</si>
  <si>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</si>
  <si>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</si>
  <si>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</si>
  <si>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</si>
  <si>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</si>
  <si>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</si>
  <si>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</si>
  <si>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</si>
  <si>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</si>
  <si>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</si>
  <si>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</si>
  <si>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</si>
  <si>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</si>
  <si>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</si>
  <si>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</si>
  <si>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</si>
  <si>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</si>
  <si>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</si>
  <si>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</si>
  <si>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</si>
  <si>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</si>
  <si>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</si>
  <si>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</si>
  <si>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</si>
  <si>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</si>
  <si>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</si>
  <si>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</si>
  <si>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</si>
  <si>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</si>
  <si>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</si>
  <si>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</si>
  <si>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</si>
  <si>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</si>
  <si>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</si>
  <si>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</si>
  <si>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</si>
  <si>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</si>
  <si>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</si>
  <si>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</si>
  <si>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</si>
  <si>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</si>
  <si>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</si>
  <si>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</si>
  <si>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</si>
  <si>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</si>
  <si>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</si>
  <si>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</si>
  <si>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</si>
  <si>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</si>
  <si>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</si>
  <si>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</si>
  <si>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</si>
  <si>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</si>
  <si>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</si>
  <si>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</si>
  <si>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</si>
  <si>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</si>
  <si>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</si>
  <si>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</si>
  <si>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</si>
  <si>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</si>
  <si>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</si>
  <si>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</si>
  <si>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</si>
  <si>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</si>
  <si>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</si>
  <si>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</si>
  <si>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</si>
  <si>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</si>
  <si>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</si>
  <si>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</si>
  <si>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</si>
  <si>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</si>
  <si>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</si>
  <si>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</si>
  <si>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</si>
  <si>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</si>
  <si>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</si>
  <si>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</si>
  <si>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</si>
  <si>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</si>
  <si>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</si>
  <si>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</si>
  <si>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</si>
  <si>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</si>
  <si>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</si>
  <si>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</si>
  <si>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</si>
  <si>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</si>
  <si>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</si>
  <si>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</si>
  <si>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</si>
  <si>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</si>
  <si>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</si>
  <si>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</si>
  <si>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</si>
  <si>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</si>
  <si>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</si>
  <si>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</si>
  <si>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</si>
  <si>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</si>
  <si>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</si>
  <si>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</si>
  <si>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</si>
  <si>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</si>
  <si>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</si>
  <si>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</si>
  <si>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</si>
  <si>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</si>
  <si>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</si>
  <si>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</si>
  <si>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</si>
  <si>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</si>
  <si>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</si>
  <si>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</si>
  <si>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</si>
  <si>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</si>
  <si>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</si>
  <si>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</si>
  <si>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</si>
  <si>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</si>
  <si>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</si>
  <si>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</si>
  <si>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</si>
  <si>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</si>
  <si>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</si>
  <si>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</si>
  <si>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</si>
  <si>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</si>
  <si>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</si>
  <si>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</si>
  <si>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</si>
  <si>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</si>
  <si>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</si>
  <si>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</si>
  <si>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</si>
  <si>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</si>
  <si>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</si>
  <si>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</si>
  <si>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</si>
  <si>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</si>
  <si>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</si>
  <si>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</si>
  <si>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</si>
  <si>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</si>
  <si>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</si>
  <si>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</si>
  <si>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</si>
  <si>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</si>
  <si>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</si>
  <si>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</si>
  <si>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</si>
  <si>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</si>
  <si>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</si>
  <si>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</si>
  <si>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</si>
  <si>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</si>
  <si>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</si>
  <si>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</si>
  <si>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</si>
  <si>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</si>
  <si>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</si>
  <si>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</si>
  <si>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</si>
  <si>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</si>
  <si>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</si>
  <si>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</si>
  <si>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</si>
  <si>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</si>
  <si>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</si>
  <si>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</si>
  <si>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</si>
  <si>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</si>
  <si>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</si>
  <si>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</si>
  <si>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</si>
  <si>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</si>
  <si>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</si>
  <si>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</si>
  <si>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</si>
  <si>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</si>
  <si>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</si>
  <si>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</si>
  <si>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</si>
  <si>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</si>
  <si>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</si>
  <si>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</si>
  <si>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</si>
  <si>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</si>
  <si>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</si>
  <si>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</si>
  <si>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</si>
  <si>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</si>
  <si>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</si>
  <si>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</si>
  <si>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</si>
  <si>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</si>
  <si>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</si>
  <si>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</si>
  <si>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</si>
  <si>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</si>
  <si>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</si>
  <si>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</si>
  <si>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</si>
  <si>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</si>
  <si>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</si>
  <si>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</si>
  <si>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</si>
  <si>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</si>
  <si>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</si>
  <si>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</si>
  <si>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</si>
  <si>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</si>
  <si>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</si>
  <si>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</si>
  <si>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</si>
  <si>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</si>
  <si>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</si>
  <si>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</si>
  <si>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</si>
  <si>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</si>
  <si>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</si>
  <si>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</si>
  <si>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</si>
  <si>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</si>
  <si>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</si>
  <si>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</si>
  <si>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</si>
  <si>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</si>
  <si>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</si>
  <si>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</si>
  <si>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</si>
  <si>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</si>
  <si>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</si>
  <si>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</si>
  <si>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</si>
  <si>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</si>
  <si>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</si>
  <si>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</si>
  <si>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</si>
  <si>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</si>
  <si>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</si>
  <si>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</si>
  <si>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</si>
  <si>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</si>
  <si>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</si>
  <si>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</si>
  <si>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</si>
  <si>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</si>
  <si>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</si>
  <si>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</si>
  <si>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</si>
  <si>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</si>
  <si>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</si>
  <si>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</si>
  <si>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</si>
  <si>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</si>
  <si>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</si>
  <si>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</si>
  <si>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</si>
  <si>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</si>
  <si>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</si>
  <si>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</si>
  <si>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</si>
  <si>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</si>
  <si>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</si>
  <si>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</si>
  <si>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</si>
  <si>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</si>
  <si>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</si>
  <si>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</si>
  <si>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</si>
  <si>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</si>
  <si>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</si>
  <si>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</si>
  <si>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</si>
  <si>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</si>
  <si>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</si>
  <si>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</si>
  <si>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</si>
  <si>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</si>
  <si>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</si>
  <si>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</si>
  <si>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</si>
  <si>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</si>
  <si>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</si>
  <si>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</si>
  <si>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</si>
  <si>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</si>
  <si>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</si>
  <si>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</si>
  <si>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</si>
  <si>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</si>
  <si>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</si>
  <si>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</si>
  <si>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</si>
  <si>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</si>
  <si>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</si>
  <si>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</si>
  <si>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</si>
  <si>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</si>
  <si>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</si>
  <si>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</si>
  <si>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</si>
  <si>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</si>
  <si>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</si>
  <si>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</si>
  <si>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</si>
  <si>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</si>
  <si>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</si>
  <si>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</si>
  <si>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</si>
  <si>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</si>
  <si>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</si>
  <si>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</si>
  <si>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</si>
  <si>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</si>
  <si>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</si>
  <si>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</si>
  <si>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</si>
  <si>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</si>
  <si>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</si>
  <si>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</si>
  <si>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</si>
  <si>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</si>
  <si>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</si>
  <si>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</si>
  <si>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</si>
  <si>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</si>
  <si>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</si>
  <si>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</si>
  <si>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</si>
  <si>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</si>
  <si>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</si>
  <si>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</si>
  <si>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</si>
  <si>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</si>
  <si>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</si>
  <si>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</si>
  <si>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</si>
  <si>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</si>
  <si>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</si>
  <si>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</si>
  <si>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</si>
  <si>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</si>
  <si>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</si>
  <si>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</si>
  <si>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</si>
  <si>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</si>
  <si>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</si>
  <si>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</si>
  <si>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</si>
  <si>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</si>
  <si>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</si>
  <si>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</si>
  <si>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</si>
  <si>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</si>
  <si>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</si>
  <si>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</si>
  <si>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</si>
  <si>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</si>
  <si>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</si>
  <si>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</si>
  <si>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</si>
  <si>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</si>
  <si>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</si>
  <si>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</si>
  <si>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</si>
  <si>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</si>
  <si>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</si>
  <si>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</si>
  <si>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</si>
  <si>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</si>
  <si>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</si>
  <si>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</si>
  <si>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</si>
  <si>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</si>
  <si>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</si>
  <si>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</si>
  <si>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</si>
  <si>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</si>
  <si>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</si>
  <si>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</si>
  <si>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</si>
  <si>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</si>
  <si>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</si>
  <si>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</si>
  <si>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</si>
  <si>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</si>
  <si>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</si>
  <si>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</si>
  <si>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</si>
  <si>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</si>
  <si>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</si>
  <si>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</si>
  <si>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</si>
  <si>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</si>
  <si>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</si>
  <si>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</si>
  <si>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</si>
  <si>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</si>
  <si>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</si>
  <si>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</si>
  <si>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</si>
  <si>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</si>
  <si>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</si>
  <si>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</si>
  <si>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</si>
  <si>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</si>
  <si>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</si>
  <si>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</si>
  <si>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</si>
  <si>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</si>
  <si>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</si>
  <si>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</si>
  <si>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</si>
  <si>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</si>
  <si>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</si>
  <si>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</si>
  <si>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</si>
  <si>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</si>
  <si>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</si>
  <si>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</si>
  <si>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</si>
  <si>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</si>
  <si>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</si>
  <si>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</si>
  <si>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</si>
  <si>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</si>
  <si>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</si>
  <si>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</si>
  <si>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</si>
  <si>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</si>
  <si>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</si>
  <si>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</si>
  <si>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</si>
  <si>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</si>
  <si>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</si>
  <si>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</si>
  <si>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</si>
  <si>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</si>
  <si>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</si>
  <si>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</si>
  <si>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</si>
  <si>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</si>
  <si>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</si>
  <si>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</si>
  <si>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</si>
  <si>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</si>
  <si>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</si>
  <si>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</si>
  <si>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</si>
  <si>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</si>
  <si>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</si>
  <si>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</si>
  <si>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</si>
  <si>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</si>
  <si>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</si>
  <si>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</si>
  <si>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</si>
  <si>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</si>
  <si>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</si>
  <si>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</si>
  <si>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</si>
  <si>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</si>
  <si>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</si>
  <si>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</si>
  <si>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</si>
  <si>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</si>
  <si>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</si>
  <si>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</si>
  <si>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</si>
  <si>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</si>
  <si>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</si>
  <si>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</si>
  <si>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</si>
  <si>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</si>
  <si>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</si>
  <si>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</si>
  <si>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</si>
  <si>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</si>
  <si>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</si>
  <si>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</si>
  <si>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</si>
  <si>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</si>
  <si>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</si>
  <si>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</si>
  <si>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</si>
  <si>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</si>
  <si>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</si>
  <si>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</si>
  <si>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</si>
  <si>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</si>
  <si>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</si>
  <si>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</si>
  <si>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</si>
  <si>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</si>
  <si>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</si>
  <si>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</si>
  <si>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</si>
  <si>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</si>
  <si>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</si>
  <si>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</si>
  <si>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</si>
  <si>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</si>
  <si>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</si>
  <si>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</si>
  <si>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</si>
  <si>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</si>
  <si>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</si>
  <si>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</si>
  <si>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</si>
  <si>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</si>
  <si>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</si>
  <si>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</si>
  <si>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</si>
  <si>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</si>
  <si>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</si>
  <si>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</si>
  <si>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</si>
  <si>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</si>
  <si>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</si>
  <si>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</si>
  <si>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</si>
  <si>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</si>
  <si>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</si>
  <si>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</si>
  <si>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</si>
  <si>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</si>
  <si>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</si>
  <si>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</si>
  <si>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</si>
  <si>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</si>
  <si>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</si>
  <si>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</si>
  <si>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</si>
  <si>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</si>
  <si>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</si>
  <si>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</si>
  <si>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</si>
  <si>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</si>
  <si>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</si>
  <si>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</si>
  <si>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</si>
  <si>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</si>
  <si>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</si>
  <si>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</si>
  <si>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</si>
  <si>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</si>
  <si>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</si>
  <si>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</si>
  <si>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</si>
  <si>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</si>
  <si>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</si>
  <si>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</si>
  <si>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</si>
  <si>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</si>
  <si>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</si>
  <si>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</si>
  <si>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</si>
  <si>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</si>
  <si>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</si>
  <si>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</si>
  <si>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</si>
  <si>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</si>
  <si>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</si>
  <si>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</si>
  <si>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</si>
  <si>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</si>
  <si>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</si>
  <si>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</si>
  <si>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</si>
  <si>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</si>
  <si>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</si>
  <si>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</si>
  <si>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</si>
  <si>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</si>
  <si>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</si>
  <si>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</si>
  <si>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</si>
  <si>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</si>
  <si>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</si>
  <si>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</si>
  <si>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</si>
  <si>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</si>
  <si>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</si>
  <si>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</si>
  <si>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</si>
  <si>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</si>
  <si>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</si>
  <si>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</si>
  <si>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</si>
  <si>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</si>
  <si>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</si>
  <si>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</si>
  <si>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</si>
  <si>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</si>
  <si>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</si>
  <si>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</si>
  <si>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</si>
  <si>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</si>
  <si>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</si>
  <si>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</si>
  <si>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</si>
  <si>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</si>
  <si>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</si>
  <si>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</si>
  <si>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</si>
  <si>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</si>
  <si>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</si>
  <si>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</si>
  <si>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</si>
  <si>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</si>
  <si>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</si>
  <si>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</si>
  <si>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</si>
  <si>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</si>
  <si>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</si>
  <si>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</si>
  <si>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</si>
  <si>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</si>
  <si>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</si>
  <si>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</si>
  <si>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</si>
  <si>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</si>
  <si>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</si>
  <si>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</si>
  <si>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</si>
  <si>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</si>
  <si>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</si>
  <si>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</si>
  <si>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</si>
  <si>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</si>
  <si>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</si>
  <si>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</si>
  <si>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</si>
  <si>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</si>
  <si>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</si>
  <si>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</si>
  <si>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</si>
  <si>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</si>
  <si>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</si>
  <si>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</si>
  <si>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</si>
  <si>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</si>
  <si>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</si>
  <si>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</si>
  <si>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</si>
  <si>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</si>
  <si>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</si>
  <si>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</si>
  <si>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</si>
  <si>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</si>
  <si>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</si>
  <si>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</si>
  <si>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</si>
  <si>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</si>
  <si>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</si>
  <si>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</si>
  <si>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</si>
  <si>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</si>
  <si>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</si>
  <si>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</si>
  <si>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</si>
  <si>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</si>
  <si>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</si>
  <si>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</si>
  <si>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</si>
  <si>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</si>
  <si>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</si>
  <si>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</si>
  <si>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</si>
  <si>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</si>
  <si>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</si>
  <si>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</si>
  <si>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</si>
  <si>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</si>
  <si>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</si>
  <si>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</si>
  <si>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</si>
  <si>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</si>
  <si>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</si>
  <si>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</si>
  <si>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</si>
  <si>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</si>
  <si>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</si>
  <si>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</si>
  <si>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</si>
  <si>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</si>
  <si>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</si>
  <si>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</si>
  <si>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</si>
  <si>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</si>
  <si>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</si>
  <si>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</si>
  <si>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</si>
  <si>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</si>
  <si>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</si>
  <si>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</si>
  <si>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</si>
  <si>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</si>
  <si>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</si>
  <si>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</si>
  <si>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</si>
  <si>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</si>
  <si>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</si>
  <si>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</si>
  <si>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</si>
  <si>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</si>
  <si>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</si>
  <si>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</si>
  <si>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</si>
  <si>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</si>
  <si>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</si>
  <si>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</si>
  <si>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</si>
  <si>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</si>
  <si>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</si>
  <si>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</si>
  <si>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</si>
  <si>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</si>
  <si>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</si>
  <si>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</si>
  <si>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</si>
  <si>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</si>
  <si>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</si>
  <si>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</si>
  <si>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</si>
  <si>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</si>
  <si>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</si>
  <si>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</si>
  <si>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</si>
  <si>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</si>
  <si>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</si>
  <si>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</si>
  <si>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</si>
  <si>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</si>
  <si>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</si>
  <si>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</si>
  <si>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</si>
  <si>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</si>
  <si>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</si>
  <si>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</si>
  <si>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</si>
  <si>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</si>
  <si>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</si>
  <si>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</si>
  <si>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</si>
  <si>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</si>
  <si>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</si>
  <si>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</si>
  <si>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</si>
  <si>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</si>
  <si>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</si>
  <si>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</si>
  <si>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</si>
  <si>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</si>
  <si>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</si>
  <si>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</si>
  <si>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</si>
  <si>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</si>
  <si>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</si>
  <si>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</si>
  <si>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</si>
  <si>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</si>
  <si>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</si>
  <si>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</si>
  <si>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</si>
  <si>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</si>
  <si>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</si>
  <si>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</si>
  <si>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</si>
  <si>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</si>
  <si>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</si>
  <si>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</si>
  <si>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</si>
  <si>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</si>
  <si>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</si>
  <si>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</si>
  <si>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</si>
  <si>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</si>
  <si>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</si>
  <si>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</si>
  <si>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</si>
  <si>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</si>
  <si>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</si>
  <si>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</si>
  <si>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</si>
  <si>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</si>
  <si>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</si>
  <si>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</si>
  <si>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</si>
  <si>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</si>
  <si>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</si>
  <si>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</si>
  <si>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</si>
  <si>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</si>
  <si>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</si>
  <si>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</si>
  <si>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</si>
  <si>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</si>
  <si>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</si>
  <si>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</si>
  <si>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</si>
  <si>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</si>
  <si>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</si>
  <si>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</si>
  <si>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</si>
  <si>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</si>
  <si>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</si>
  <si>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</si>
  <si>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</si>
  <si>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</si>
  <si>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</si>
  <si>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</si>
  <si>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</si>
  <si>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</si>
  <si>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</si>
  <si>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</si>
  <si>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</si>
  <si>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</si>
  <si>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</si>
  <si>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</si>
  <si>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</si>
  <si>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</si>
  <si>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</si>
  <si>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</si>
  <si>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</si>
  <si>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</si>
  <si>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</si>
  <si>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</si>
  <si>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</si>
  <si>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</si>
  <si>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</si>
  <si>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</si>
  <si>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</si>
  <si>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</si>
  <si>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</si>
  <si>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</si>
  <si>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</si>
  <si>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</si>
  <si>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</si>
  <si>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</si>
  <si>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</si>
  <si>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</si>
  <si>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</si>
  <si>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</si>
  <si>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</si>
  <si>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</si>
  <si>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</si>
  <si>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</si>
  <si>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</si>
  <si>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</si>
  <si>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</si>
  <si>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</si>
  <si>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</si>
  <si>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</si>
  <si>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</si>
  <si>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</si>
  <si>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</si>
  <si>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</si>
  <si>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</si>
  <si>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</si>
  <si>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</si>
  <si>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</si>
  <si>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</si>
  <si>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</si>
  <si>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</si>
  <si>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</si>
  <si>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</si>
  <si>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</si>
  <si>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</si>
  <si>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</si>
  <si>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</si>
  <si>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</si>
  <si>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</si>
  <si>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</si>
  <si>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</si>
  <si>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</si>
  <si>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</si>
  <si>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</si>
  <si>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</si>
  <si>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</si>
  <si>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</si>
  <si>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</si>
  <si>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</si>
  <si>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</si>
  <si>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</si>
  <si>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</si>
  <si>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</si>
  <si>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</si>
  <si>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</si>
  <si>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</si>
  <si>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</si>
  <si>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</si>
  <si>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</si>
  <si>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</si>
  <si>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</si>
  <si>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</si>
  <si>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</si>
  <si>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</si>
  <si>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</si>
  <si>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</si>
  <si>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</si>
  <si>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</si>
  <si>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</si>
  <si>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</si>
  <si>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</si>
  <si>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</si>
  <si>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</si>
  <si>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</si>
  <si>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</si>
  <si>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</si>
  <si>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</si>
  <si>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</si>
  <si>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</si>
  <si>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</si>
  <si>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</si>
  <si>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</si>
  <si>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</si>
  <si>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</si>
  <si>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</si>
  <si>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</si>
  <si>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</si>
  <si>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</si>
  <si>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</si>
  <si>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</si>
  <si>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</si>
  <si>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</si>
  <si>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</si>
  <si>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</si>
  <si>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</si>
  <si>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</si>
  <si>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</si>
  <si>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</si>
  <si>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</si>
  <si>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</si>
  <si>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</si>
  <si>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</si>
  <si>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</si>
  <si>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</si>
  <si>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</si>
  <si>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</si>
  <si>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</si>
  <si>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</si>
  <si>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</si>
  <si>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</si>
  <si>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</si>
  <si>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</si>
  <si>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</si>
  <si>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</si>
  <si>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</si>
  <si>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</si>
  <si>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</si>
  <si>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</si>
  <si>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</si>
  <si>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</si>
  <si>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</si>
  <si>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</si>
  <si>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</si>
  <si>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</si>
  <si>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</si>
  <si>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</si>
  <si>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</si>
  <si>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</si>
  <si>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</si>
  <si>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</si>
  <si>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</si>
  <si>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</si>
  <si>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</si>
  <si>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</si>
  <si>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</si>
  <si>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</si>
  <si>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</si>
  <si>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</si>
  <si>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</si>
  <si>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</si>
  <si>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</si>
  <si>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</si>
  <si>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</si>
  <si>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</si>
  <si>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</si>
  <si>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</si>
  <si>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</si>
  <si>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</si>
  <si>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</si>
  <si>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</si>
  <si>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</si>
  <si>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</si>
  <si>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</si>
  <si>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</si>
  <si>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</si>
  <si>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</si>
  <si>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</si>
  <si>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</si>
  <si>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</si>
  <si>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</si>
  <si>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</si>
  <si>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</si>
  <si>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</si>
  <si>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</si>
  <si>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</si>
  <si>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</si>
  <si>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</si>
  <si>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</si>
  <si>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</si>
  <si>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</si>
  <si>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</si>
  <si>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</si>
  <si>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</si>
  <si>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</si>
  <si>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</si>
  <si>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</si>
  <si>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</si>
  <si>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</si>
  <si>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</si>
  <si>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</si>
  <si>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</si>
  <si>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</si>
  <si>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</si>
  <si>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</si>
  <si>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</si>
  <si>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</si>
  <si>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</si>
  <si>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</si>
  <si>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</si>
  <si>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</si>
  <si>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</si>
  <si>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</si>
  <si>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</si>
  <si>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</si>
  <si>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</si>
  <si>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</si>
  <si>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</si>
  <si>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</si>
  <si>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</si>
  <si>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</si>
  <si>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</si>
  <si>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</si>
  <si>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</si>
  <si>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</si>
  <si>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</si>
  <si>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</si>
  <si>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</si>
  <si>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</si>
  <si>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</si>
  <si>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</si>
  <si>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</si>
  <si>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</si>
  <si>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</si>
  <si>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</si>
  <si>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</si>
  <si>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</si>
  <si>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</si>
  <si>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</si>
  <si>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</si>
  <si>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</si>
  <si>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</si>
  <si>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</si>
  <si>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</si>
  <si>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</si>
  <si>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</si>
  <si>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</si>
  <si>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</si>
  <si>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</si>
  <si>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</si>
  <si>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</si>
  <si>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</si>
  <si>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</si>
  <si>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</si>
  <si>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</si>
  <si>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</si>
  <si>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</si>
  <si>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</si>
  <si>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</si>
  <si>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</si>
  <si>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</si>
  <si>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</si>
  <si>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</si>
  <si>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</si>
  <si>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</si>
  <si>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</si>
  <si>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</si>
  <si>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</si>
  <si>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</si>
  <si>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</si>
  <si>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</si>
  <si>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</si>
  <si>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</si>
  <si>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</si>
  <si>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</si>
  <si>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</si>
  <si>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</si>
  <si>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</si>
  <si>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</si>
  <si>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</si>
  <si>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</si>
  <si>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</si>
  <si>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</si>
  <si>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</si>
  <si>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</si>
  <si>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</si>
  <si>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</si>
  <si>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</si>
  <si>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</si>
  <si>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</si>
  <si>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</si>
  <si>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</si>
  <si>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</si>
  <si>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</si>
  <si>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</si>
  <si>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</si>
  <si>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</si>
  <si>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</si>
  <si>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</si>
  <si>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</si>
  <si>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</si>
  <si>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</si>
  <si>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</si>
  <si>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</si>
  <si>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</si>
  <si>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</si>
  <si>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</si>
  <si>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</si>
  <si>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</si>
  <si>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</si>
  <si>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</si>
  <si>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</si>
  <si>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</si>
  <si>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</si>
  <si>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</si>
  <si>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</si>
  <si>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</si>
  <si>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</si>
  <si>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</si>
  <si>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</si>
  <si>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</si>
  <si>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</si>
  <si>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</si>
  <si>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</si>
  <si>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</si>
  <si>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</si>
  <si>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</si>
  <si>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</si>
  <si>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</si>
  <si>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</si>
  <si>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</si>
  <si>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</si>
  <si>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</si>
  <si>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</si>
  <si>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</si>
  <si>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</si>
  <si>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</si>
  <si>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</si>
  <si>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</si>
  <si>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</si>
  <si>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</si>
  <si>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</si>
  <si>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</si>
  <si>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</si>
  <si>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</si>
  <si>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</si>
  <si>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</si>
  <si>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</si>
  <si>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</si>
  <si>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</si>
  <si>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</si>
  <si>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</si>
  <si>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</si>
  <si>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</si>
  <si>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</si>
  <si>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</si>
  <si>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</si>
  <si>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</si>
  <si>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</si>
  <si>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</si>
  <si>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</si>
  <si>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</si>
  <si>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</si>
  <si>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</si>
  <si>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</si>
  <si>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</si>
  <si>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</si>
  <si>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</si>
  <si>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</si>
  <si>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</si>
  <si>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</si>
  <si>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</si>
  <si>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</si>
  <si>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</si>
  <si>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</si>
  <si>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</si>
  <si>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</si>
  <si>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</si>
  <si>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</si>
  <si>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</si>
  <si>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</si>
  <si>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</si>
  <si>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</si>
  <si>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</si>
  <si>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</si>
  <si>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</si>
  <si>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</si>
  <si>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</si>
  <si>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</si>
  <si>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</si>
  <si>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</si>
  <si>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</si>
  <si>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</si>
  <si>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</si>
  <si>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</si>
  <si>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</si>
  <si>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</si>
  <si>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</si>
  <si>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</si>
  <si>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</si>
  <si>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</si>
  <si>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</si>
  <si>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</si>
  <si>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</si>
  <si>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</si>
  <si>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</si>
  <si>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</si>
  <si>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</si>
  <si>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</si>
  <si>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</si>
  <si>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</si>
  <si>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</si>
  <si>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</si>
  <si>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</si>
  <si>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</si>
  <si>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</si>
  <si>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</si>
  <si>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</si>
  <si>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</si>
  <si>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</si>
  <si>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</si>
  <si>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</si>
  <si>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</si>
  <si>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</si>
  <si>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</si>
  <si>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</si>
  <si>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</si>
  <si>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</si>
  <si>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</si>
  <si>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</si>
  <si>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</si>
  <si>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</si>
  <si>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</si>
  <si>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</si>
  <si>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</si>
  <si>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</si>
  <si>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</si>
  <si>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</si>
  <si>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</si>
  <si>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</si>
  <si>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</si>
  <si>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</si>
  <si>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</si>
  <si>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</si>
  <si>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</si>
  <si>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</si>
  <si>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</si>
  <si>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</si>
  <si>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</si>
  <si>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</si>
  <si>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</si>
  <si>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</si>
  <si>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</si>
  <si>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</si>
  <si>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</si>
  <si>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</si>
  <si>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</si>
  <si>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</si>
  <si>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</si>
  <si>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</si>
  <si>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</si>
  <si>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</si>
  <si>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</si>
  <si>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</si>
  <si>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</si>
  <si>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</si>
  <si>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</si>
  <si>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</si>
  <si>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</si>
  <si>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</si>
  <si>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</si>
  <si>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</si>
  <si>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</si>
  <si>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</si>
  <si>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</si>
  <si>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</si>
  <si>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</si>
  <si>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</si>
  <si>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</si>
  <si>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</si>
  <si>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</si>
  <si>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</si>
  <si>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</si>
  <si>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</si>
  <si>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</si>
  <si>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</si>
  <si>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</si>
  <si>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</si>
  <si>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</si>
  <si>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</si>
  <si>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</si>
  <si>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</si>
  <si>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</si>
  <si>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</si>
  <si>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</si>
  <si>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</si>
  <si>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</si>
  <si>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</si>
  <si>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</si>
  <si>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</si>
  <si>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</si>
  <si>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</si>
  <si>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</si>
  <si>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</si>
  <si>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</si>
  <si>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</si>
  <si>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</si>
  <si>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</si>
  <si>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</si>
  <si>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</si>
  <si>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</si>
  <si>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</si>
  <si>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</si>
  <si>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</si>
  <si>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</si>
  <si>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</si>
  <si>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</si>
  <si>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</si>
  <si>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</si>
  <si>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</si>
  <si>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</si>
  <si>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</si>
  <si>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</si>
  <si>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</si>
  <si>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</si>
  <si>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</si>
  <si>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</si>
  <si>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</si>
  <si>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</si>
  <si>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</si>
  <si>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</si>
  <si>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</si>
  <si>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</si>
  <si>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</si>
  <si>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</si>
  <si>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</si>
  <si>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</si>
  <si>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</si>
  <si>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</si>
  <si>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</si>
  <si>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</si>
  <si>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</si>
  <si>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</si>
  <si>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</si>
  <si>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</si>
  <si>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</si>
  <si>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</si>
  <si>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</si>
  <si>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</si>
  <si>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</si>
  <si>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</si>
  <si>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</si>
  <si>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</si>
  <si>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</si>
  <si>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</si>
  <si>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</si>
  <si>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</si>
  <si>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</si>
  <si>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</si>
  <si>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</si>
  <si>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</si>
  <si>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</si>
  <si>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</si>
  <si>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</si>
  <si>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</si>
  <si>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</si>
  <si>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</si>
  <si>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</si>
  <si>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</si>
  <si>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</si>
  <si>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</si>
  <si>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</si>
  <si>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</si>
  <si>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</si>
  <si>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</si>
  <si>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</si>
  <si>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</si>
  <si>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</si>
  <si>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</si>
  <si>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</si>
  <si>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</si>
  <si>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</si>
  <si>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</si>
  <si>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</si>
  <si>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</si>
  <si>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</si>
  <si>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</si>
  <si>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</si>
  <si>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</si>
  <si>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</si>
  <si>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</si>
  <si>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</si>
  <si>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</si>
  <si>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</si>
  <si>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</si>
  <si>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</si>
  <si>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</si>
  <si>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</si>
  <si>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</si>
  <si>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</si>
  <si>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</si>
  <si>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</si>
  <si>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</si>
  <si>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</si>
  <si>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</si>
  <si>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</si>
  <si>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</si>
  <si>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</si>
  <si>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</si>
  <si>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</si>
  <si>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</si>
  <si>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</si>
  <si>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</si>
  <si>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</si>
  <si>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</si>
  <si>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</si>
  <si>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</si>
  <si>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</si>
  <si>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</si>
  <si>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</si>
  <si>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</si>
  <si>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</si>
  <si>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</si>
  <si>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</si>
  <si>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</si>
  <si>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</si>
  <si>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</si>
  <si>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</si>
  <si>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</si>
  <si>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</si>
  <si>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</si>
  <si>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</si>
  <si>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</si>
  <si>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</si>
  <si>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</si>
  <si>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</si>
  <si>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</si>
  <si>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</si>
  <si>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</si>
  <si>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</si>
  <si>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</si>
  <si>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</si>
  <si>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</si>
  <si>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</si>
  <si>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</si>
  <si>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</si>
  <si>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</si>
  <si>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</si>
  <si>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</si>
  <si>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</si>
  <si>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</si>
  <si>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</si>
  <si>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</si>
  <si>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</si>
  <si>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</si>
  <si>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</si>
  <si>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</si>
  <si>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</si>
  <si>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</si>
  <si>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</si>
  <si>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</si>
  <si>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</si>
  <si>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</si>
  <si>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</si>
  <si>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</si>
  <si>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</si>
  <si>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</si>
  <si>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</si>
  <si>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</si>
  <si>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</si>
  <si>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</si>
  <si>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</si>
  <si>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</si>
  <si>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</si>
  <si>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</si>
  <si>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</si>
  <si>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</si>
  <si>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</si>
  <si>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</si>
  <si>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</si>
  <si>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</si>
  <si>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</si>
  <si>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</si>
  <si>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</si>
  <si>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</si>
  <si>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</si>
  <si>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</si>
  <si>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</si>
  <si>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</si>
  <si>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</si>
  <si>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</si>
  <si>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</si>
  <si>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</si>
  <si>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</si>
  <si>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</si>
  <si>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</si>
  <si>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</si>
  <si>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</si>
  <si>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</si>
  <si>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</si>
  <si>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</si>
  <si>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</si>
  <si>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</si>
  <si>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</si>
  <si>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</si>
  <si>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</si>
  <si>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</si>
  <si>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</si>
  <si>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</si>
  <si>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</si>
  <si>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</si>
  <si>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</si>
  <si>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</si>
  <si>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</si>
  <si>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</si>
  <si>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</si>
  <si>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</si>
  <si>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</si>
  <si>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</si>
  <si>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</si>
  <si>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</si>
  <si>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</si>
  <si>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</si>
  <si>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</si>
  <si>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</si>
  <si>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</si>
  <si>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</si>
  <si>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</si>
  <si>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</si>
  <si>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</si>
  <si>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</si>
  <si>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</si>
  <si>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</si>
  <si>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</si>
  <si>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</si>
  <si>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</si>
  <si>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</si>
  <si>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</si>
  <si>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</si>
  <si>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</si>
  <si>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</si>
  <si>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</si>
  <si>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</si>
  <si>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</si>
  <si>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</si>
  <si>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</si>
  <si>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</si>
  <si>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</si>
  <si>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</si>
  <si>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</si>
  <si>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</si>
  <si>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</si>
  <si>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</si>
  <si>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</si>
  <si>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</si>
  <si>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</si>
  <si>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</si>
  <si>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</si>
  <si>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</si>
  <si>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</si>
  <si>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</si>
  <si>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</si>
  <si>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</si>
  <si>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</si>
  <si>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</si>
  <si>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</si>
  <si>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</si>
  <si>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</si>
  <si>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</si>
  <si>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</si>
  <si>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</si>
  <si>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</si>
  <si>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</si>
  <si>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</si>
  <si>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</si>
  <si>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</si>
  <si>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</si>
  <si>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</si>
  <si>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</si>
  <si>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</si>
  <si>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</si>
  <si>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</si>
  <si>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</si>
  <si>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</si>
  <si>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</si>
  <si>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</si>
  <si>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</si>
  <si>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</si>
  <si>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</si>
  <si>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</si>
  <si>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</si>
  <si>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</si>
  <si>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</si>
  <si>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</si>
  <si>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</si>
  <si>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</si>
  <si>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</si>
  <si>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</si>
  <si>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</si>
  <si>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</si>
  <si>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</si>
  <si>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</si>
  <si>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</si>
  <si>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</si>
  <si>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</si>
  <si>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</si>
  <si>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</si>
  <si>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</si>
  <si>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</si>
  <si>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</si>
  <si>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</si>
  <si>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</si>
  <si>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</si>
  <si>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</si>
  <si>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</si>
  <si>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</si>
  <si>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</si>
  <si>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</si>
  <si>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</si>
  <si>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</si>
  <si>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</si>
  <si>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</si>
  <si>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</si>
  <si>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</si>
  <si>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</si>
  <si>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</si>
  <si>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</si>
  <si>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</si>
  <si>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</si>
  <si>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</si>
  <si>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</si>
  <si>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</si>
  <si>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</si>
  <si>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</si>
  <si>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</si>
  <si>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</si>
  <si>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</si>
  <si>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</si>
  <si>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</si>
  <si>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</si>
  <si>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</si>
  <si>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</si>
  <si>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</si>
  <si>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</si>
  <si>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</si>
  <si>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</si>
  <si>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</si>
  <si>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</si>
  <si>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</si>
  <si>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</si>
  <si>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</si>
  <si>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</si>
  <si>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</si>
  <si>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</si>
  <si>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</si>
  <si>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</si>
  <si>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</si>
  <si>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</si>
  <si>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</si>
  <si>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</si>
  <si>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</si>
  <si>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</si>
  <si>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</si>
  <si>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</si>
  <si>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</si>
  <si>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</si>
  <si>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</si>
  <si>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</si>
  <si>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</si>
  <si>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</si>
  <si>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</si>
  <si>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</si>
  <si>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</si>
  <si>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</si>
  <si>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</si>
  <si>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</si>
  <si>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</si>
  <si>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</si>
  <si>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</si>
  <si>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</si>
  <si>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</si>
  <si>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</si>
  <si>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</si>
  <si>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</si>
  <si>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</si>
  <si>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</si>
  <si>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</si>
  <si>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</si>
  <si>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</si>
  <si>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</si>
  <si>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</si>
  <si>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</si>
  <si>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</si>
  <si>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</si>
  <si>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</si>
  <si>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</si>
  <si>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</si>
  <si>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</si>
  <si>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</si>
  <si>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</si>
  <si>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</si>
  <si>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</si>
  <si>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</si>
  <si>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</si>
  <si>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</si>
  <si>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</si>
  <si>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</si>
  <si>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</si>
  <si>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</si>
  <si>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</si>
  <si>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</si>
  <si>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</si>
  <si>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</si>
  <si>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</si>
  <si>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</si>
  <si>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</si>
  <si>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</si>
  <si>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</si>
  <si>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</si>
  <si>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</si>
  <si>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</si>
  <si>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</si>
  <si>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</si>
  <si>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</si>
  <si>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</si>
  <si>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</si>
  <si>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</si>
  <si>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</si>
  <si>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</si>
  <si>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</si>
  <si>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</si>
  <si>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</si>
  <si>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</si>
  <si>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</si>
  <si>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</si>
  <si>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</si>
  <si>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</si>
  <si>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</si>
  <si>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</si>
  <si>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</si>
  <si>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</si>
  <si>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</si>
  <si>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</si>
  <si>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</si>
  <si>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</si>
  <si>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</si>
  <si>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</si>
  <si>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</si>
  <si>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</si>
  <si>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</si>
  <si>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</si>
  <si>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</si>
  <si>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</si>
  <si>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</si>
  <si>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</si>
  <si>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</si>
  <si>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</si>
  <si>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</si>
  <si>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</si>
  <si>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</si>
  <si>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</si>
  <si>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</si>
  <si>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</si>
  <si>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</si>
  <si>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</si>
  <si>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</si>
  <si>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</si>
  <si>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</si>
  <si>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</si>
  <si>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</si>
  <si>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</si>
  <si>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</si>
  <si>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</si>
  <si>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</si>
  <si>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</si>
  <si>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</si>
  <si>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</si>
  <si>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</si>
  <si>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</si>
  <si>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</si>
  <si>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</si>
  <si>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</si>
  <si>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</si>
  <si>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</si>
  <si>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</si>
  <si>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</si>
  <si>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</si>
  <si>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</si>
  <si>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</si>
  <si>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</si>
  <si>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</si>
  <si>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</si>
  <si>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</si>
  <si>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</si>
  <si>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</si>
  <si>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</si>
  <si>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</si>
  <si>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</si>
  <si>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</si>
  <si>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</si>
  <si>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</si>
  <si>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</si>
  <si>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</si>
  <si>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</si>
  <si>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</si>
  <si>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</si>
  <si>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</si>
  <si>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</si>
  <si>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</si>
  <si>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</si>
  <si>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</si>
  <si>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</si>
  <si>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</si>
  <si>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</si>
  <si>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</si>
  <si>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</si>
  <si>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</si>
  <si>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</si>
  <si>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</si>
  <si>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</si>
  <si>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</si>
  <si>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</si>
  <si>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</si>
  <si>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</si>
  <si>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</si>
  <si>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</si>
  <si>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</si>
  <si>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</si>
  <si>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</si>
  <si>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</si>
  <si>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</si>
  <si>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</si>
  <si>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</si>
  <si>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</si>
  <si>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</si>
  <si>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</si>
  <si>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</si>
  <si>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</si>
  <si>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</si>
  <si>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</si>
  <si>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</si>
  <si>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</si>
  <si>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</si>
  <si>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</si>
  <si>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</si>
  <si>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</si>
  <si>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</si>
  <si>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</si>
  <si>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</si>
  <si>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</si>
  <si>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</si>
  <si>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</si>
  <si>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</si>
  <si>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</si>
  <si>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</si>
  <si>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</si>
  <si>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</si>
  <si>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</si>
  <si>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</si>
  <si>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</si>
  <si>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</si>
  <si>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</si>
  <si>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</si>
  <si>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</si>
  <si>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</si>
  <si>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</si>
  <si>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</si>
  <si>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</si>
  <si>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</si>
  <si>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</si>
  <si>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</si>
  <si>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</si>
  <si>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</si>
  <si>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</si>
  <si>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</si>
  <si>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</si>
  <si>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</si>
  <si>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</si>
  <si>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</si>
  <si>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</si>
  <si>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</si>
  <si>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</si>
  <si>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</si>
  <si>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</si>
  <si>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</si>
  <si>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</si>
  <si>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</si>
  <si>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</si>
  <si>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</si>
  <si>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</si>
  <si>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</si>
  <si>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</si>
  <si>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</si>
  <si>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</si>
  <si>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</si>
  <si>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</si>
  <si>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</si>
  <si>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</si>
  <si>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</si>
  <si>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</si>
  <si>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</si>
  <si>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</si>
  <si>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</si>
  <si>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</si>
  <si>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</si>
  <si>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</si>
  <si>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</si>
  <si>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</si>
  <si>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</si>
  <si>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</si>
  <si>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</si>
  <si>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</si>
  <si>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</si>
  <si>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</si>
  <si>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</si>
  <si>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</si>
  <si>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</si>
  <si>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</si>
  <si>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</si>
  <si>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</si>
  <si>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</si>
  <si>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</si>
  <si>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</si>
  <si>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</si>
  <si>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</si>
  <si>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</si>
  <si>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</si>
  <si>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</si>
  <si>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</si>
  <si>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</si>
  <si>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</si>
  <si>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</si>
  <si>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</si>
  <si>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</si>
  <si>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</si>
  <si>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</si>
  <si>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</si>
  <si>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</si>
  <si>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</si>
  <si>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</si>
  <si>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</si>
  <si>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</si>
  <si>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</si>
  <si>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</si>
  <si>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</si>
  <si>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</si>
  <si>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</si>
  <si>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</si>
  <si>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</si>
  <si>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</si>
  <si>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</si>
  <si>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</si>
  <si>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</si>
  <si>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</si>
  <si>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</si>
  <si>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</si>
  <si>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</si>
  <si>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</si>
  <si>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</si>
  <si>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</si>
  <si>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</si>
  <si>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</si>
  <si>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</si>
  <si>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</si>
  <si>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</si>
  <si>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</si>
  <si>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</si>
  <si>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</si>
  <si>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</si>
  <si>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</si>
  <si>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</si>
  <si>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</si>
  <si>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</si>
  <si>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</si>
  <si>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</si>
  <si>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</si>
  <si>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</si>
  <si>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</si>
  <si>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</si>
  <si>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</si>
  <si>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</si>
  <si>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</si>
  <si>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</si>
  <si>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</si>
  <si>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</si>
  <si>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</si>
  <si>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</si>
  <si>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</si>
  <si>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</si>
  <si>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</si>
  <si>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</si>
  <si>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</si>
  <si>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</si>
  <si>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</si>
  <si>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</si>
  <si>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</si>
  <si>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</si>
  <si>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</si>
  <si>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</si>
  <si>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</si>
  <si>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</si>
  <si>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</si>
  <si>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</si>
  <si>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</si>
  <si>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</si>
  <si>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</si>
  <si>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</si>
  <si>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</si>
  <si>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</si>
  <si>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</si>
  <si>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</si>
  <si>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</si>
  <si>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</si>
  <si>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</si>
  <si>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</si>
  <si>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</si>
  <si>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</si>
  <si>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</si>
  <si>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</si>
  <si>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</si>
  <si>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</si>
  <si>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</si>
  <si>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</si>
  <si>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</si>
  <si>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</si>
  <si>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</si>
  <si>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</si>
  <si>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</si>
  <si>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</si>
  <si>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</si>
  <si>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</si>
  <si>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</si>
  <si>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</si>
  <si>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</si>
  <si>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</si>
  <si>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</si>
  <si>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</si>
  <si>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</si>
  <si>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</si>
  <si>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</si>
  <si>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</si>
  <si>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</si>
  <si>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</si>
  <si>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</si>
  <si>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</si>
  <si>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</si>
  <si>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</si>
  <si>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</si>
  <si>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</si>
  <si>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</si>
  <si>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</si>
  <si>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</si>
  <si>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</si>
  <si>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</si>
  <si>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</si>
  <si>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</si>
  <si>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</si>
  <si>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</si>
  <si>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</si>
  <si>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</si>
  <si>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</si>
  <si>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</si>
  <si>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</si>
  <si>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</si>
  <si>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</si>
  <si>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</si>
  <si>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</si>
  <si>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</si>
  <si>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</si>
  <si>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</si>
  <si>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</si>
  <si>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</si>
  <si>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</si>
  <si>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</si>
  <si>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</si>
  <si>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</si>
  <si>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</si>
  <si>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</si>
  <si>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</si>
  <si>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</si>
  <si>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</si>
  <si>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</si>
  <si>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</si>
  <si>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</si>
  <si>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</si>
  <si>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</si>
  <si>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</si>
  <si>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</si>
  <si>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</si>
  <si>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</si>
  <si>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</si>
  <si>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</si>
  <si>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</si>
  <si>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</si>
  <si>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</si>
  <si>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</si>
  <si>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</si>
  <si>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</si>
  <si>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</si>
  <si>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</si>
  <si>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</si>
  <si>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</si>
  <si>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</si>
  <si>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</si>
  <si>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</si>
  <si>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</si>
  <si>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</si>
  <si>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</si>
  <si>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</si>
  <si>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</si>
  <si>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</si>
  <si>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</si>
  <si>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</si>
  <si>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</si>
  <si>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</si>
  <si>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</si>
  <si>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</si>
  <si>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</si>
  <si>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</si>
  <si>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</si>
  <si>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</si>
  <si>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</si>
  <si>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</si>
  <si>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</si>
  <si>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</si>
  <si>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</si>
  <si>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</si>
  <si>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</si>
  <si>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</si>
  <si>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</si>
  <si>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</si>
  <si>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</si>
  <si>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</si>
  <si>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</si>
  <si>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</si>
  <si>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</si>
  <si>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</si>
  <si>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</si>
  <si>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</si>
  <si>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</si>
  <si>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</si>
  <si>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</si>
  <si>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</si>
  <si>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</si>
  <si>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</si>
  <si>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</si>
  <si>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</si>
  <si>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</si>
  <si>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</si>
  <si>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</si>
  <si>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</si>
  <si>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</si>
  <si>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</si>
  <si>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</si>
  <si>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</si>
  <si>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</si>
  <si>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</si>
  <si>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</si>
  <si>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</si>
  <si>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</si>
  <si>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</si>
  <si>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</si>
  <si>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</si>
  <si>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</si>
  <si>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</si>
  <si>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</si>
  <si>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</si>
  <si>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</si>
  <si>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</si>
  <si>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</si>
  <si>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</si>
  <si>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</si>
  <si>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</si>
  <si>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</si>
  <si>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</si>
  <si>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</si>
  <si>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</si>
  <si>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</si>
  <si>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</si>
  <si>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</si>
  <si>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</si>
  <si>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</si>
  <si>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</si>
  <si>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</si>
  <si>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</si>
  <si>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</si>
  <si>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</si>
  <si>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</si>
  <si>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</si>
  <si>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</si>
  <si>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</si>
  <si>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</si>
  <si>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</si>
  <si>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</si>
  <si>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</si>
  <si>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</si>
  <si>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</si>
  <si>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</si>
  <si>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</si>
  <si>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</si>
  <si>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</si>
  <si>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</si>
  <si>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</si>
  <si>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</si>
  <si>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</si>
  <si>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</si>
  <si>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</si>
  <si>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</si>
  <si>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</si>
  <si>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</si>
  <si>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</si>
  <si>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</si>
  <si>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</si>
  <si>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</si>
  <si>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</si>
  <si>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</si>
  <si>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</si>
  <si>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</si>
  <si>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</si>
  <si>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</si>
  <si>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</si>
  <si>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</si>
  <si>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</si>
  <si>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</si>
  <si>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</si>
  <si>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</si>
  <si>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</si>
  <si>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</si>
  <si>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</si>
  <si>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</si>
  <si>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</si>
  <si>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</si>
  <si>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</si>
  <si>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</si>
  <si>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</si>
  <si>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</si>
  <si>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</si>
  <si>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</si>
  <si>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</si>
  <si>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</si>
  <si>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</si>
  <si>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</si>
  <si>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</si>
  <si>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</si>
  <si>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</si>
  <si>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</si>
  <si>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</si>
  <si>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</si>
  <si>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</si>
  <si>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</si>
  <si>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</si>
  <si>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</si>
  <si>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</si>
  <si>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</si>
  <si>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</si>
  <si>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</si>
  <si>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</si>
  <si>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</si>
  <si>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</si>
  <si>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</si>
  <si>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</si>
  <si>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</si>
  <si>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</si>
  <si>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</si>
  <si>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</si>
  <si>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</si>
  <si>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</si>
  <si>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</si>
  <si>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</si>
  <si>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</si>
  <si>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</si>
  <si>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</si>
  <si>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</si>
  <si>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</si>
  <si>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</si>
  <si>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</si>
  <si>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</si>
  <si>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</si>
  <si>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</si>
  <si>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</si>
  <si>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</si>
  <si>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</si>
  <si>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</si>
  <si>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</si>
  <si>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</si>
  <si>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</si>
  <si>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</si>
  <si>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</si>
  <si>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</si>
  <si>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</si>
  <si>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</si>
  <si>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</si>
  <si>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</si>
  <si>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</si>
  <si>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</si>
  <si>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</si>
  <si>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</si>
  <si>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</si>
  <si>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</si>
  <si>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</si>
  <si>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</si>
  <si>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</si>
  <si>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</si>
  <si>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</si>
  <si>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</si>
  <si>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</si>
  <si>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</si>
  <si>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</si>
  <si>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</si>
  <si>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</si>
  <si>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</si>
  <si>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</si>
  <si>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</si>
  <si>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</si>
  <si>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</si>
  <si>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</si>
  <si>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</si>
  <si>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</si>
  <si>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</si>
  <si>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</si>
  <si>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</si>
  <si>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</si>
  <si>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</si>
  <si>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</si>
  <si>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</si>
  <si>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</si>
  <si>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</si>
  <si>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</si>
  <si>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</si>
  <si>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</si>
  <si>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</si>
  <si>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</si>
  <si>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</si>
  <si>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</si>
  <si>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</si>
  <si>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</si>
  <si>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</si>
  <si>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</si>
  <si>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</si>
  <si>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</si>
  <si>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</si>
  <si>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</si>
  <si>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</si>
  <si>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</si>
  <si>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</si>
  <si>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</si>
  <si>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</si>
  <si>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</si>
  <si>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</si>
  <si>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</si>
  <si>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</si>
  <si>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</si>
  <si>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</si>
  <si>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</si>
  <si>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</si>
  <si>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</si>
  <si>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</si>
  <si>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</si>
  <si>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</si>
  <si>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</si>
  <si>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</si>
  <si>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</si>
  <si>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</si>
  <si>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</si>
  <si>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</si>
  <si>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</si>
  <si>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</si>
  <si>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</si>
  <si>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</si>
  <si>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</si>
  <si>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</si>
  <si>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</si>
  <si>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</si>
  <si>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</si>
  <si>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</si>
  <si>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</si>
  <si>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</si>
  <si>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</si>
  <si>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</si>
  <si>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</si>
  <si>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</si>
  <si>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</si>
  <si>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</si>
  <si>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</si>
  <si>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</si>
  <si>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</si>
  <si>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</si>
  <si>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</si>
  <si>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</si>
  <si>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</si>
  <si>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</si>
  <si>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</si>
  <si>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</si>
  <si>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</si>
  <si>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</si>
  <si>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</si>
  <si>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</si>
  <si>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</si>
  <si>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</si>
  <si>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</si>
  <si>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</si>
  <si>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</si>
  <si>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</si>
  <si>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</si>
  <si>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</si>
  <si>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</si>
  <si>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</si>
  <si>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</si>
  <si>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</si>
  <si>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</si>
  <si>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</si>
  <si>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</si>
  <si>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</si>
  <si>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</si>
  <si>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</si>
  <si>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</si>
  <si>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</si>
  <si>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</si>
  <si>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</si>
  <si>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</si>
  <si>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</si>
  <si>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</si>
  <si>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</si>
  <si>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</si>
  <si>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</si>
  <si>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</si>
  <si>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</si>
  <si>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</si>
  <si>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</si>
  <si>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</si>
  <si>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</si>
  <si>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</si>
  <si>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</si>
  <si>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</si>
  <si>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</si>
  <si>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</si>
  <si>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</si>
  <si>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</si>
  <si>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</si>
  <si>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</si>
  <si>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</si>
  <si>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</si>
  <si>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</si>
  <si>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</si>
  <si>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</si>
  <si>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</si>
  <si>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</si>
  <si>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</si>
  <si>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</si>
  <si>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</si>
  <si>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</si>
  <si>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</si>
  <si>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</si>
  <si>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</si>
  <si>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</si>
  <si>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</si>
  <si>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</si>
  <si>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</si>
  <si>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</si>
  <si>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</si>
  <si>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</si>
  <si>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</si>
  <si>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</si>
  <si>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</si>
  <si>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</si>
  <si>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</si>
  <si>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</si>
  <si>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</si>
  <si>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</si>
  <si>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</si>
  <si>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</si>
  <si>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</si>
  <si>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</si>
  <si>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</si>
  <si>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</si>
  <si>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</si>
  <si>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</si>
  <si>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</si>
  <si>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</si>
  <si>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</si>
  <si>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</si>
  <si>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</si>
  <si>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</si>
  <si>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</si>
  <si>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</si>
  <si>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</si>
  <si>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</si>
  <si>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</si>
  <si>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</si>
  <si>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</si>
  <si>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</si>
  <si>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</si>
  <si>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</si>
  <si>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</si>
  <si>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</si>
  <si>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</si>
  <si>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</si>
  <si>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</si>
  <si>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</si>
  <si>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</si>
  <si>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</si>
  <si>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</si>
  <si>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</si>
  <si>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</si>
  <si>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</si>
  <si>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</si>
  <si>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</si>
  <si>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</si>
  <si>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</si>
  <si>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</si>
  <si>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</si>
  <si>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</si>
  <si>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</si>
  <si>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</si>
  <si>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</si>
  <si>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</si>
  <si>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</si>
  <si>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</si>
  <si>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</si>
  <si>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</si>
  <si>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</si>
  <si>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</si>
  <si>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</si>
  <si>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</si>
  <si>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</si>
  <si>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</si>
  <si>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</si>
  <si>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</si>
  <si>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</si>
  <si>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</si>
  <si>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</si>
  <si>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</si>
  <si>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</si>
  <si>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</si>
  <si>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</si>
  <si>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</si>
  <si>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</si>
  <si>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</si>
  <si>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</si>
  <si>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</si>
  <si>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</si>
  <si>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</si>
  <si>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</si>
  <si>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</si>
  <si>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</si>
  <si>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</si>
  <si>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</si>
  <si>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</si>
  <si>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</si>
  <si>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</si>
  <si>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</si>
  <si>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</si>
  <si>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</si>
  <si>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</si>
  <si>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</si>
  <si>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</si>
  <si>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</si>
  <si>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</si>
  <si>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</si>
  <si>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</si>
  <si>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</si>
  <si>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</si>
  <si>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</si>
  <si>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</si>
  <si>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</si>
  <si>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</si>
  <si>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</si>
  <si>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</si>
  <si>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</si>
  <si>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</si>
  <si>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</si>
  <si>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</si>
  <si>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</si>
  <si>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</si>
  <si>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</si>
  <si>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</si>
  <si>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</si>
  <si>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</si>
  <si>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</si>
  <si>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</si>
  <si>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</si>
  <si>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</si>
  <si>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</si>
  <si>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</si>
  <si>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</si>
  <si>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</si>
  <si>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</si>
  <si>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</si>
  <si>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</si>
  <si>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</si>
  <si>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</si>
  <si>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</si>
  <si>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</si>
  <si>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</si>
  <si>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</si>
  <si>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</si>
  <si>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</si>
  <si>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</si>
  <si>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</si>
  <si>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</si>
  <si>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</si>
  <si>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</si>
  <si>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</si>
  <si>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</si>
  <si>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</si>
  <si>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</si>
  <si>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</si>
  <si>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</si>
  <si>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</si>
  <si>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</si>
  <si>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</si>
  <si>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</si>
  <si>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</si>
  <si>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</si>
  <si>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</si>
  <si>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</si>
  <si>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</si>
  <si>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</si>
  <si>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</si>
  <si>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</si>
  <si>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</si>
  <si>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</si>
  <si>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</si>
  <si>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</si>
  <si>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</si>
  <si>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</si>
  <si>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</si>
  <si>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</si>
  <si>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</si>
  <si>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</si>
  <si>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</si>
  <si>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</si>
  <si>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</si>
  <si>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</si>
  <si>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</si>
  <si>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</si>
  <si>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</si>
  <si>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</si>
  <si>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</si>
  <si>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</si>
  <si>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</si>
  <si>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</si>
  <si>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</si>
  <si>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</si>
  <si>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</si>
  <si>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</si>
  <si>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</si>
  <si>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</si>
  <si>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</si>
  <si>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</si>
  <si>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</si>
  <si>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</si>
  <si>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</si>
  <si>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</si>
  <si>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</si>
  <si>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</si>
  <si>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</si>
  <si>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</si>
  <si>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</si>
  <si>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</si>
  <si>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</si>
  <si>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</si>
  <si>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</si>
  <si>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</si>
  <si>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</si>
  <si>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</si>
  <si>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</si>
  <si>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</si>
  <si>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</si>
  <si>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</si>
  <si>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</si>
  <si>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</si>
  <si>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</si>
  <si>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</si>
  <si>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</si>
  <si>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</si>
  <si>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</si>
  <si>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</si>
  <si>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</si>
  <si>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</si>
  <si>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</si>
  <si>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</si>
  <si>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</si>
  <si>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</si>
  <si>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</si>
  <si>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</si>
  <si>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</si>
  <si>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</si>
  <si>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</si>
  <si>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</si>
  <si>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</si>
  <si>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</si>
  <si>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</si>
  <si>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</si>
  <si>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</si>
  <si>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</si>
  <si>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</si>
  <si>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</si>
  <si>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</si>
  <si>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</si>
  <si>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</si>
  <si>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</si>
  <si>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</si>
  <si>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</si>
  <si>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</si>
  <si>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</si>
  <si>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</si>
  <si>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</si>
  <si>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</si>
  <si>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</si>
  <si>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</si>
  <si>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</si>
  <si>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</si>
  <si>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</si>
  <si>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</si>
  <si>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</si>
  <si>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</si>
  <si>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</si>
  <si>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</si>
  <si>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</si>
  <si>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</si>
  <si>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</si>
  <si>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</si>
  <si>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</si>
  <si>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</si>
  <si>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</si>
  <si>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</si>
  <si>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</si>
  <si>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</si>
  <si>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</si>
  <si>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</si>
  <si>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</si>
  <si>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</si>
  <si>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</si>
  <si>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</si>
  <si>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</si>
  <si>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</si>
  <si>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</si>
  <si>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</si>
  <si>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</si>
  <si>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</si>
  <si>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</si>
  <si>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</si>
  <si>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</si>
  <si>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</si>
  <si>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</si>
  <si>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</si>
  <si>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</si>
  <si>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</si>
  <si>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</si>
  <si>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</si>
  <si>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</si>
  <si>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</si>
  <si>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</si>
  <si>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</si>
  <si>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</si>
  <si>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</si>
  <si>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</si>
  <si>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</si>
  <si>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</si>
  <si>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</si>
  <si>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</si>
  <si>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</si>
  <si>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</si>
  <si>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</si>
  <si>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</si>
  <si>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</si>
  <si>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</si>
  <si>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</si>
  <si>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</si>
  <si>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</si>
  <si>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</si>
  <si>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</si>
  <si>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</si>
  <si>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</si>
  <si>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</si>
  <si>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</si>
  <si>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</si>
  <si>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</si>
  <si>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</si>
  <si>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</si>
  <si>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</si>
  <si>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</si>
  <si>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</si>
  <si>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</si>
  <si>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</si>
  <si>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</si>
  <si>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</si>
  <si>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</si>
  <si>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</si>
  <si>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</si>
  <si>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</si>
  <si>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</si>
  <si>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</si>
  <si>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</si>
  <si>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</si>
  <si>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</si>
  <si>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</si>
  <si>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</si>
  <si>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</si>
  <si>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</si>
  <si>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</si>
  <si>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</si>
  <si>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</si>
  <si>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</si>
  <si>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</si>
  <si>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</si>
  <si>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</si>
  <si>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</si>
  <si>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</si>
  <si>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</si>
  <si>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</si>
  <si>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</si>
  <si>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</si>
  <si>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</si>
  <si>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</si>
  <si>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</si>
  <si>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</si>
  <si>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</si>
  <si>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</si>
  <si>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</si>
  <si>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</si>
  <si>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</si>
  <si>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</si>
  <si>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</si>
  <si>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</si>
  <si>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</si>
  <si>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</si>
  <si>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</si>
  <si>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</si>
  <si>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</si>
  <si>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</si>
  <si>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</si>
  <si>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</si>
  <si>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</si>
  <si>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</si>
  <si>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</si>
  <si>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</si>
  <si>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</si>
  <si>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</si>
  <si>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</si>
  <si>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</si>
  <si>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</si>
  <si>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</si>
  <si>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</si>
  <si>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</si>
  <si>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</si>
  <si>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</si>
  <si>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</si>
  <si>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</si>
  <si>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</si>
  <si>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</si>
  <si>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</si>
  <si>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</si>
  <si>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</si>
  <si>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</si>
  <si>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</si>
  <si>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</si>
  <si>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</si>
  <si>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</si>
  <si>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</si>
  <si>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</si>
  <si>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</si>
  <si>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</si>
  <si>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</si>
  <si>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</si>
  <si>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</si>
  <si>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</si>
  <si>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</si>
  <si>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</si>
  <si>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</si>
  <si>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</si>
  <si>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</si>
  <si>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</si>
  <si>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</si>
  <si>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</si>
  <si>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</si>
  <si>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</si>
  <si>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</si>
  <si>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</si>
  <si>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</si>
  <si>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</si>
  <si>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</si>
  <si>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</si>
  <si>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</si>
  <si>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</si>
  <si>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</si>
  <si>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</si>
  <si>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</si>
  <si>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</si>
  <si>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</si>
  <si>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</si>
  <si>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</si>
  <si>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</si>
  <si>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</si>
  <si>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</si>
  <si>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</si>
  <si>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</si>
  <si>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</si>
  <si>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</si>
  <si>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</si>
  <si>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</si>
  <si>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</si>
  <si>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</si>
  <si>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</si>
  <si>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</si>
  <si>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</si>
  <si>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</si>
  <si>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</si>
  <si>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</si>
  <si>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</si>
  <si>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</si>
  <si>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</si>
  <si>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</si>
  <si>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</si>
  <si>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</si>
  <si>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</si>
  <si>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</si>
  <si>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</si>
  <si>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</si>
  <si>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</si>
  <si>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</si>
  <si>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</si>
  <si>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</si>
  <si>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</si>
  <si>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</si>
  <si>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</si>
  <si>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</si>
  <si>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</si>
  <si>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</si>
  <si>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</si>
  <si>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</si>
  <si>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</si>
  <si>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</si>
  <si>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</si>
  <si>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</si>
  <si>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</si>
  <si>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</si>
  <si>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</si>
  <si>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</si>
  <si>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</si>
  <si>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</si>
  <si>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</si>
  <si>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</si>
  <si>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</si>
  <si>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</si>
  <si>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</si>
  <si>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</si>
  <si>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</si>
  <si>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</si>
  <si>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</si>
  <si>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</si>
  <si>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</si>
  <si>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</si>
  <si>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</si>
  <si>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</si>
  <si>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</si>
  <si>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</si>
  <si>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</si>
  <si>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</si>
  <si>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</si>
  <si>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</si>
  <si>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</si>
  <si>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</si>
  <si>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</si>
  <si>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</si>
  <si>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</si>
  <si>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</si>
  <si>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</si>
  <si>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</si>
  <si>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</si>
  <si>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</si>
  <si>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</si>
  <si>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</si>
  <si>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</si>
  <si>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</si>
  <si>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</si>
  <si>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</si>
  <si>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</si>
  <si>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</si>
  <si>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</si>
  <si>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</si>
  <si>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</si>
  <si>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</si>
  <si>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</si>
  <si>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</si>
  <si>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</si>
  <si>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</si>
  <si>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</si>
  <si>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</si>
  <si>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</si>
  <si>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</si>
  <si>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</si>
  <si>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</si>
  <si>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</si>
  <si>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</si>
  <si>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</si>
  <si>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</si>
  <si>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</si>
  <si>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</si>
  <si>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</si>
  <si>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</si>
  <si>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</si>
  <si>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</si>
  <si>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</si>
  <si>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</si>
  <si>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</si>
  <si>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</si>
  <si>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</si>
  <si>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</si>
  <si>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</si>
  <si>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</si>
  <si>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</si>
  <si>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</si>
  <si>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</si>
  <si>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</si>
  <si>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</si>
  <si>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</si>
  <si>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</si>
  <si>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</si>
  <si>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</si>
  <si>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</si>
  <si>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</si>
  <si>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</si>
  <si>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</si>
  <si>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</si>
  <si>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</si>
  <si>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</si>
  <si>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</si>
  <si>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</si>
  <si>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</si>
  <si>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</si>
  <si>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</si>
  <si>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</si>
  <si>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</si>
  <si>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</si>
  <si>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</si>
  <si>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</si>
  <si>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</si>
  <si>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</si>
  <si>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</si>
  <si>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</si>
  <si>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</si>
  <si>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</si>
  <si>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</si>
  <si>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</si>
  <si>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</si>
  <si>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</si>
  <si>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</si>
  <si>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</si>
  <si>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</si>
  <si>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</si>
  <si>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</si>
  <si>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</si>
  <si>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</si>
  <si>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</si>
  <si>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</si>
  <si>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</si>
  <si>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</si>
  <si>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</si>
  <si>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</si>
  <si>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</si>
  <si>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</si>
  <si>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</si>
  <si>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</si>
  <si>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</si>
  <si>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</si>
  <si>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</si>
  <si>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</si>
  <si>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</si>
  <si>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</si>
  <si>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</si>
  <si>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</si>
  <si>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</si>
  <si>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</si>
  <si>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</si>
  <si>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</si>
  <si>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</si>
  <si>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</si>
  <si>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</si>
  <si>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</si>
  <si>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</si>
  <si>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</si>
  <si>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</si>
  <si>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</si>
  <si>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</si>
  <si>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</si>
  <si>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</si>
  <si>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</si>
  <si>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</si>
  <si>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</si>
  <si>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</si>
  <si>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</si>
  <si>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</si>
  <si>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</si>
  <si>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</si>
  <si>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</si>
  <si>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</si>
  <si>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</si>
  <si>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</si>
  <si>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</si>
  <si>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</si>
  <si>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</si>
  <si>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</si>
  <si>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</si>
  <si>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</si>
  <si>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</si>
  <si>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</si>
  <si>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</si>
  <si>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</si>
  <si>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</si>
  <si>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</si>
  <si>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</si>
  <si>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</si>
  <si>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</si>
  <si>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</si>
  <si>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</si>
  <si>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</si>
  <si>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</si>
  <si>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</si>
  <si>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</si>
  <si>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</si>
  <si>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</si>
  <si>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</si>
  <si>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</si>
  <si>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</si>
  <si>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</si>
  <si>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</si>
  <si>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</si>
  <si>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</si>
  <si>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</si>
  <si>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</si>
  <si>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</si>
  <si>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</si>
  <si>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</si>
  <si>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</si>
  <si>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</si>
  <si>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</si>
  <si>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</si>
  <si>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</si>
  <si>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</si>
  <si>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</si>
  <si>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</si>
  <si>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</si>
  <si>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</si>
  <si>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</si>
  <si>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</si>
  <si>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</si>
  <si>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</si>
  <si>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</si>
  <si>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</si>
  <si>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</si>
  <si>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</si>
  <si>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</si>
  <si>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</si>
  <si>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</si>
  <si>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</si>
  <si>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</si>
  <si>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</si>
  <si>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</si>
  <si>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</si>
  <si>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</si>
  <si>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</si>
  <si>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</si>
  <si>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</si>
  <si>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</si>
  <si>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</si>
  <si>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</si>
  <si>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</si>
  <si>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</si>
  <si>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</si>
  <si>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</si>
  <si>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</si>
  <si>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</si>
  <si>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</si>
  <si>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</si>
  <si>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</si>
  <si>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</si>
  <si>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</si>
  <si>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</si>
  <si>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</si>
  <si>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</si>
  <si>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</si>
  <si>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</si>
  <si>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</si>
  <si>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</si>
  <si>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</si>
  <si>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</si>
  <si>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</si>
  <si>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</si>
  <si>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</si>
  <si>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</si>
  <si>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</si>
  <si>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</si>
  <si>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</si>
  <si>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</si>
  <si>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</si>
  <si>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</si>
  <si>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</si>
  <si>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</si>
  <si>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</si>
  <si>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</si>
  <si>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</si>
  <si>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</si>
  <si>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</si>
  <si>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</si>
  <si>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</si>
  <si>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</si>
  <si>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</si>
  <si>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</si>
  <si>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</si>
  <si>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</si>
  <si>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</si>
  <si>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</si>
  <si>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</si>
  <si>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</si>
  <si>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</si>
  <si>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</si>
  <si>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</si>
  <si>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</si>
  <si>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</si>
  <si>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</si>
  <si>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</si>
  <si>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</si>
  <si>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</si>
  <si>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</si>
  <si>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</si>
  <si>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</si>
  <si>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</si>
  <si>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</si>
  <si>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</si>
  <si>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</si>
  <si>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</si>
  <si>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</si>
  <si>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</si>
  <si>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</si>
  <si>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</si>
  <si>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</si>
  <si>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</si>
  <si>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</si>
  <si>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</si>
  <si>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</si>
  <si>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</si>
  <si>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</si>
  <si>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</si>
  <si>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</si>
  <si>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</si>
  <si>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</si>
  <si>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</si>
  <si>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</si>
  <si>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</si>
  <si>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</si>
  <si>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</si>
  <si>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</si>
  <si>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</si>
  <si>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</si>
  <si>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</si>
  <si>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</si>
  <si>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</si>
  <si>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</si>
  <si>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</si>
  <si>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</si>
  <si>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</si>
  <si>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</si>
  <si>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</si>
  <si>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</si>
  <si>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</si>
  <si>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</si>
  <si>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</si>
  <si>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</si>
  <si>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</si>
  <si>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</si>
  <si>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</si>
  <si>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</si>
  <si>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</si>
  <si>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</si>
  <si>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</si>
  <si>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</si>
  <si>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</si>
  <si>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</si>
  <si>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</si>
  <si>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</si>
  <si>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</si>
  <si>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</si>
  <si>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</si>
  <si>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</si>
  <si>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</si>
  <si>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</si>
  <si>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</si>
  <si>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</si>
  <si>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</si>
  <si>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</si>
  <si>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</si>
  <si>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</si>
  <si>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</si>
  <si>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</si>
  <si>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</si>
  <si>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</si>
  <si>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</si>
  <si>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</si>
  <si>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</si>
  <si>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</si>
  <si>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</si>
  <si>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</si>
  <si>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</si>
  <si>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</si>
  <si>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</si>
  <si>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</si>
  <si>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</si>
  <si>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</si>
  <si>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</si>
  <si>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</si>
  <si>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</si>
  <si>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</si>
  <si>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</si>
  <si>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</si>
  <si>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</si>
  <si>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</si>
  <si>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</si>
  <si>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</si>
  <si>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</si>
  <si>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</si>
  <si>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</si>
  <si>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</si>
  <si>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</si>
  <si>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</si>
  <si>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</si>
  <si>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</si>
  <si>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</si>
  <si>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</si>
  <si>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</si>
  <si>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</si>
  <si>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</si>
  <si>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</si>
  <si>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</si>
  <si>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</si>
  <si>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</si>
  <si>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</si>
  <si>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</si>
  <si>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</si>
  <si>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</si>
  <si>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</si>
  <si>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</si>
  <si>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</si>
  <si>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</si>
  <si>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</si>
  <si>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</si>
  <si>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</si>
  <si>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</si>
  <si>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</si>
  <si>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</si>
  <si>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</si>
  <si>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</si>
  <si>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</si>
  <si>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</si>
  <si>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</si>
  <si>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</si>
  <si>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</si>
  <si>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</si>
  <si>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</si>
  <si>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</si>
  <si>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</si>
  <si>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</si>
  <si>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</si>
  <si>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</si>
  <si>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</si>
  <si>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</si>
  <si>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</si>
  <si>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</si>
  <si>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</si>
  <si>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</si>
  <si>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</si>
  <si>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</si>
  <si>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</si>
  <si>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</si>
  <si>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</si>
  <si>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</si>
  <si>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</si>
  <si>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</si>
  <si>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</si>
  <si>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</si>
  <si>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</si>
  <si>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</si>
  <si>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</si>
  <si>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</si>
  <si>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</si>
  <si>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</si>
  <si>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</si>
  <si>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</si>
  <si>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</si>
  <si>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</si>
  <si>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</si>
  <si>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</si>
  <si>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</si>
  <si>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</si>
  <si>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</si>
  <si>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</si>
  <si>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</si>
  <si>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</si>
  <si>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</si>
  <si>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</si>
  <si>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</si>
  <si>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</si>
  <si>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</si>
  <si>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</si>
  <si>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</si>
  <si>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</si>
  <si>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</si>
  <si>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</si>
  <si>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</si>
  <si>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</si>
  <si>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</si>
  <si>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</si>
  <si>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</si>
  <si>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</si>
  <si>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</si>
  <si>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</si>
  <si>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</si>
  <si>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</si>
  <si>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</si>
  <si>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</si>
  <si>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</si>
  <si>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</si>
  <si>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</si>
  <si>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</si>
  <si>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</si>
  <si>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</si>
  <si>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</si>
  <si>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</si>
  <si>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</si>
  <si>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</si>
  <si>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</si>
  <si>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</si>
  <si>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</si>
  <si>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</si>
  <si>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</si>
  <si>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</si>
  <si>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</si>
  <si>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</si>
  <si>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</si>
  <si>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</si>
  <si>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</si>
  <si>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</si>
  <si>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</si>
  <si>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</si>
  <si>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</si>
  <si>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</si>
  <si>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</si>
  <si>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</si>
  <si>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</si>
  <si>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</si>
  <si>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</si>
  <si>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</si>
  <si>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</si>
  <si>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</si>
  <si>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</si>
  <si>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</si>
  <si>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</si>
  <si>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</si>
  <si>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</si>
  <si>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</si>
  <si>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</si>
  <si>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</si>
  <si>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</si>
  <si>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</si>
  <si>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</si>
  <si>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</si>
  <si>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</si>
  <si>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</si>
  <si>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</si>
  <si>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</si>
  <si>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</si>
  <si>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</si>
  <si>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</si>
  <si>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</si>
  <si>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</si>
  <si>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</si>
  <si>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</si>
  <si>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</si>
  <si>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</si>
  <si>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</si>
  <si>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</si>
  <si>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</si>
  <si>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</si>
  <si>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</si>
  <si>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</si>
  <si>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</si>
  <si>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</si>
  <si>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</si>
  <si>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</si>
  <si>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</si>
  <si>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</si>
  <si>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</si>
  <si>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</si>
  <si>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</si>
  <si>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</si>
  <si>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</si>
  <si>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</si>
  <si>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</si>
  <si>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</si>
  <si>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</si>
  <si>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</si>
  <si>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</si>
  <si>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</si>
  <si>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</si>
  <si>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</si>
  <si>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</si>
  <si>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</si>
  <si>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</si>
  <si>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</si>
  <si>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</si>
  <si>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</si>
  <si>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</si>
  <si>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</si>
  <si>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</si>
  <si>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</si>
  <si>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</si>
  <si>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</si>
  <si>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</si>
  <si>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</si>
  <si>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</si>
  <si>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</si>
  <si>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</si>
  <si>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</si>
  <si>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</si>
  <si>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</si>
  <si>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</si>
  <si>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</si>
  <si>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</si>
  <si>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</si>
  <si>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</si>
  <si>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</si>
  <si>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</si>
  <si>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</si>
  <si>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</si>
  <si>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</si>
  <si>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</si>
  <si>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</si>
  <si>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</si>
  <si>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</si>
  <si>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</si>
  <si>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</si>
  <si>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</si>
  <si>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</si>
  <si>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</si>
  <si>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</si>
  <si>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</si>
  <si>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</si>
  <si>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</si>
  <si>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</si>
  <si>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</si>
  <si>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</si>
  <si>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</si>
  <si>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</si>
  <si>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</si>
  <si>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</si>
  <si>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</si>
  <si>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</si>
  <si>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</si>
  <si>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</si>
  <si>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</si>
  <si>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</si>
  <si>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</si>
  <si>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</si>
  <si>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</si>
  <si>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</si>
  <si>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</si>
  <si>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</si>
  <si>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</si>
  <si>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</si>
  <si>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</si>
  <si>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</si>
  <si>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</si>
  <si>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</si>
  <si>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</si>
  <si>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</si>
  <si>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</si>
  <si>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</si>
  <si>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</si>
  <si>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</si>
  <si>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</si>
  <si>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</si>
  <si>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</si>
  <si>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</si>
  <si>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</si>
  <si>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</si>
  <si>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</si>
  <si>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</si>
  <si>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</si>
  <si>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</si>
  <si>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</si>
  <si>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</si>
  <si>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</si>
  <si>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</si>
  <si>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</si>
  <si>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</si>
  <si>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</si>
  <si>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</si>
  <si>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</si>
  <si>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</si>
  <si>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</si>
  <si>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</si>
  <si>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</si>
  <si>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</si>
  <si>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</si>
  <si>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</si>
  <si>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</si>
  <si>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</si>
  <si>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</si>
  <si>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</si>
  <si>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</si>
  <si>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</si>
  <si>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</si>
  <si>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</si>
  <si>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</si>
  <si>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</si>
  <si>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</si>
  <si>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</si>
  <si>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</si>
  <si>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</si>
  <si>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</si>
  <si>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</si>
  <si>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</si>
  <si>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</si>
  <si>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</si>
  <si>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</si>
  <si>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</si>
  <si>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</si>
  <si>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</si>
  <si>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</si>
  <si>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</si>
  <si>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</si>
  <si>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</si>
  <si>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</si>
  <si>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</si>
  <si>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</si>
  <si>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</si>
  <si>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</si>
  <si>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</si>
  <si>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</si>
  <si>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</si>
  <si>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</si>
  <si>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</si>
  <si>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</si>
  <si>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</si>
  <si>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</si>
  <si>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</si>
  <si>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</si>
  <si>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</si>
  <si>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</si>
  <si>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</si>
  <si>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</si>
  <si>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</si>
  <si>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</si>
  <si>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</si>
  <si>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</si>
  <si>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</si>
  <si>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</si>
  <si>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</si>
  <si>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</si>
  <si>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</si>
  <si>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</si>
  <si>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</si>
  <si>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</si>
  <si>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</si>
  <si>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</si>
  <si>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</si>
  <si>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</si>
  <si>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</si>
  <si>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</si>
  <si>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</si>
  <si>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</si>
  <si>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</si>
  <si>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</si>
  <si>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</si>
  <si>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</si>
  <si>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</si>
  <si>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</si>
  <si>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</si>
  <si>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</si>
  <si>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</si>
  <si>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</si>
  <si>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</si>
  <si>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</si>
  <si>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</si>
  <si>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</si>
  <si>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</si>
  <si>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</si>
  <si>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</si>
  <si>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</si>
  <si>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</si>
  <si>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</si>
  <si>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</si>
  <si>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</si>
  <si>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</si>
  <si>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</si>
  <si>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</si>
  <si>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</si>
  <si>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</si>
  <si>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</si>
  <si>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</si>
  <si>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</si>
  <si>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</si>
  <si>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</si>
  <si>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</si>
  <si>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</si>
  <si>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</si>
  <si>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</si>
  <si>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</si>
  <si>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</si>
  <si>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</si>
  <si>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</si>
  <si>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</si>
  <si>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</si>
  <si>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</si>
  <si>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</si>
  <si>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</si>
  <si>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</si>
  <si>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</si>
  <si>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</si>
  <si>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</si>
  <si>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</si>
  <si>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</si>
  <si>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</si>
  <si>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</si>
  <si>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</si>
  <si>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</si>
  <si>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</si>
  <si>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</si>
  <si>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</si>
  <si>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</si>
  <si>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</si>
  <si>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</si>
  <si>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</si>
  <si>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</si>
  <si>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</si>
  <si>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</si>
  <si>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</si>
  <si>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</si>
  <si>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</si>
  <si>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</si>
  <si>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</si>
  <si>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</si>
  <si>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</si>
  <si>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</si>
  <si>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</si>
  <si>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</si>
  <si>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</si>
  <si>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</si>
  <si>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</si>
  <si>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</si>
  <si>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</si>
  <si>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</si>
  <si>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</si>
  <si>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</si>
  <si>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</si>
  <si>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</si>
  <si>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</si>
  <si>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</si>
  <si>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</si>
  <si>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</si>
  <si>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</si>
  <si>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</si>
  <si>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</si>
  <si>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</si>
  <si>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</si>
  <si>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</si>
  <si>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</si>
  <si>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</si>
  <si>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</si>
  <si>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</si>
  <si>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</si>
  <si>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</si>
  <si>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</si>
  <si>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</si>
  <si>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</si>
  <si>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</si>
  <si>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</si>
  <si>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</si>
  <si>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</si>
  <si>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</si>
  <si>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</si>
  <si>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</si>
  <si>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</si>
  <si>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</si>
  <si>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</si>
  <si>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</si>
  <si>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</si>
  <si>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</si>
  <si>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</si>
  <si>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</si>
  <si>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</si>
  <si>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</si>
  <si>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</si>
  <si>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</si>
  <si>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</si>
  <si>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</si>
  <si>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</si>
  <si>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</si>
  <si>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</si>
  <si>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</si>
  <si>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</si>
  <si>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</si>
  <si>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</si>
  <si>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</si>
  <si>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</si>
  <si>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</si>
  <si>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</si>
  <si>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</si>
  <si>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</si>
  <si>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</si>
  <si>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</si>
  <si>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</si>
  <si>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</si>
  <si>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</si>
  <si>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</si>
  <si>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</si>
  <si>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</si>
  <si>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</si>
  <si>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</si>
  <si>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</si>
  <si>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</si>
  <si>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</si>
  <si>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</si>
  <si>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</si>
  <si>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</si>
  <si>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</si>
  <si>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</si>
  <si>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</si>
  <si>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</si>
  <si>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</si>
  <si>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</si>
  <si>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</si>
  <si>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</si>
  <si>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</si>
  <si>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</si>
  <si>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</si>
  <si>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</si>
  <si>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</si>
  <si>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</si>
  <si>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</si>
  <si>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</si>
  <si>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</si>
  <si>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</si>
  <si>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</si>
  <si>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</si>
  <si>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</si>
  <si>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</si>
  <si>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</si>
  <si>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</si>
  <si>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</si>
  <si>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</si>
  <si>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</si>
  <si>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</si>
  <si>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</si>
  <si>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</si>
  <si>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</si>
  <si>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</si>
  <si>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</si>
  <si>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</si>
  <si>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</si>
  <si>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</si>
  <si>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</si>
  <si>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</si>
  <si>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</si>
  <si>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</si>
  <si>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</si>
  <si>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</si>
  <si>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</si>
  <si>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</si>
  <si>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</si>
  <si>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</si>
  <si>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</si>
  <si>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</si>
  <si>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</si>
  <si>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</si>
  <si>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</si>
  <si>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</si>
  <si>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</si>
  <si>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</si>
  <si>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</si>
  <si>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</si>
  <si>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</si>
  <si>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</si>
  <si>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</si>
  <si>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</si>
  <si>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</si>
  <si>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</si>
  <si>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</si>
  <si>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</si>
  <si>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</si>
  <si>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</si>
  <si>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</si>
  <si>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</si>
  <si>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</si>
  <si>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</si>
  <si>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</si>
  <si>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</si>
  <si>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</si>
  <si>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</si>
  <si>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</si>
  <si>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</si>
  <si>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</si>
  <si>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</si>
  <si>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</si>
  <si>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</si>
  <si>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</si>
  <si>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</si>
  <si>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</si>
  <si>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</si>
  <si>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</si>
  <si>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</si>
  <si>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</si>
  <si>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</si>
  <si>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</si>
  <si>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</si>
  <si>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</si>
  <si>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</si>
  <si>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</si>
  <si>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</si>
  <si>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</si>
  <si>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</si>
  <si>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</si>
  <si>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</si>
  <si>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</si>
  <si>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</si>
  <si>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</si>
  <si>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</si>
  <si>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</si>
  <si>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</si>
  <si>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</si>
  <si>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</si>
  <si>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</si>
  <si>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</si>
  <si>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</si>
  <si>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</si>
  <si>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</si>
  <si>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</si>
  <si>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</si>
  <si>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</si>
  <si>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</si>
  <si>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</si>
  <si>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</si>
  <si>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</si>
  <si>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</si>
  <si>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</si>
  <si>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</si>
  <si>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</si>
  <si>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</si>
  <si>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</si>
  <si>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</si>
  <si>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</si>
  <si>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</si>
  <si>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</si>
  <si>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</si>
  <si>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</si>
  <si>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</si>
  <si>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</si>
  <si>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</si>
  <si>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</si>
  <si>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</si>
  <si>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</si>
  <si>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</si>
  <si>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</si>
  <si>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</si>
  <si>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</si>
  <si>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</si>
  <si>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</si>
  <si>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</si>
  <si>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</si>
  <si>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</si>
  <si>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</si>
  <si>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</si>
  <si>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</si>
  <si>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</si>
  <si>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</si>
  <si>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</si>
  <si>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</si>
  <si>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</si>
  <si>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</si>
  <si>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</si>
  <si>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</si>
  <si>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</si>
  <si>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</si>
  <si>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</si>
  <si>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</si>
  <si>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</si>
  <si>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</si>
  <si>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</si>
  <si>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</si>
  <si>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</si>
  <si>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</si>
  <si>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</si>
  <si>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</si>
  <si>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</si>
  <si>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</si>
  <si>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</si>
  <si>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</si>
  <si>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</si>
  <si>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</si>
  <si>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</si>
  <si>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</si>
  <si>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</si>
  <si>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</si>
  <si>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</si>
  <si>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</si>
  <si>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</si>
  <si>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</si>
  <si>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</si>
  <si>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</si>
  <si>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</si>
  <si>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</si>
  <si>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</si>
  <si>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</si>
  <si>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</si>
  <si>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</si>
  <si>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</si>
  <si>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</si>
  <si>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</si>
  <si>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</si>
  <si>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</si>
  <si>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</si>
  <si>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</si>
  <si>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</si>
  <si>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</si>
  <si>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</si>
  <si>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</si>
  <si>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</si>
  <si>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</si>
  <si>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</si>
  <si>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</si>
  <si>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</si>
  <si>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</si>
  <si>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</si>
  <si>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</si>
  <si>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</si>
  <si>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</si>
  <si>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</si>
  <si>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</si>
  <si>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</si>
  <si>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</si>
  <si>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</si>
  <si>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</si>
  <si>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</si>
  <si>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</si>
  <si>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</si>
  <si>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</si>
  <si>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</si>
  <si>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</si>
  <si>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</si>
  <si>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</si>
  <si>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</si>
  <si>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</si>
  <si>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</si>
  <si>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</si>
  <si>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</si>
  <si>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</si>
  <si>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</si>
  <si>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</si>
  <si>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</si>
  <si>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</si>
  <si>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</si>
  <si>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</si>
  <si>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</si>
  <si>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</si>
  <si>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</si>
  <si>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</si>
  <si>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</si>
  <si>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</si>
  <si>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</si>
  <si>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</si>
  <si>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</si>
  <si>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</si>
  <si>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</si>
  <si>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</si>
  <si>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</si>
  <si>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</si>
  <si>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</si>
  <si>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</si>
  <si>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</si>
  <si>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</si>
  <si>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</si>
  <si>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</si>
  <si>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</si>
  <si>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</si>
  <si>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</si>
  <si>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</si>
  <si>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</si>
  <si>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</si>
  <si>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</si>
  <si>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</si>
  <si>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</si>
  <si>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</si>
  <si>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</si>
  <si>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</si>
  <si>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</si>
  <si>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</si>
  <si>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</si>
  <si>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</si>
  <si>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</si>
  <si>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</si>
  <si>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</si>
  <si>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</si>
  <si>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</si>
  <si>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</si>
  <si>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</si>
  <si>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</si>
  <si>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</si>
  <si>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</si>
  <si>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</si>
  <si>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</si>
  <si>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</si>
  <si>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</si>
  <si>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</si>
  <si>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</si>
  <si>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</si>
  <si>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</si>
  <si>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</si>
  <si>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</si>
  <si>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</si>
  <si>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</si>
  <si>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</si>
  <si>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</si>
  <si>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</si>
  <si>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</si>
  <si>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</si>
  <si>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</si>
  <si>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</si>
  <si>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</si>
  <si>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</si>
  <si>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</si>
  <si>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</si>
  <si>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</si>
  <si>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</si>
  <si>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</si>
  <si>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</si>
  <si>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</si>
  <si>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</si>
  <si>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</si>
  <si>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</si>
  <si>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</si>
  <si>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</si>
  <si>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</si>
  <si>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</si>
  <si>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</si>
  <si>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</si>
  <si>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</si>
  <si>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</si>
  <si>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</si>
  <si>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</si>
  <si>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</si>
  <si>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</si>
  <si>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</si>
  <si>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</si>
  <si>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</si>
  <si>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</si>
  <si>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</si>
  <si>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</si>
  <si>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</si>
  <si>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</si>
  <si>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</si>
  <si>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</si>
  <si>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</si>
  <si>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</si>
  <si>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</si>
  <si>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</si>
  <si>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</si>
  <si>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</si>
  <si>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</si>
  <si>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</si>
  <si>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</si>
  <si>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</si>
  <si>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</si>
  <si>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</si>
  <si>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</si>
  <si>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</si>
  <si>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</si>
  <si>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</si>
  <si>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</si>
  <si>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</si>
  <si>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</si>
  <si>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</si>
  <si>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</si>
  <si>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</si>
  <si>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</si>
  <si>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</si>
  <si>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</si>
  <si>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</si>
  <si>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</si>
  <si>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</si>
  <si>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</si>
  <si>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</si>
  <si>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</si>
  <si>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</si>
  <si>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</si>
  <si>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</si>
  <si>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</si>
  <si>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</si>
  <si>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</si>
  <si>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</si>
  <si>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</si>
  <si>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</si>
  <si>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</si>
  <si>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</si>
  <si>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</si>
  <si>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</si>
  <si>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</si>
  <si>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</si>
  <si>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</si>
  <si>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</si>
  <si>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</si>
  <si>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</si>
  <si>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</si>
  <si>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</si>
  <si>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</si>
  <si>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</si>
  <si>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</si>
  <si>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</si>
  <si>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</si>
  <si>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</si>
  <si>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</si>
  <si>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</si>
  <si>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</si>
  <si>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</si>
  <si>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</si>
  <si>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</si>
  <si>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</si>
  <si>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</si>
  <si>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</si>
  <si>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</si>
  <si>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</si>
  <si>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</si>
  <si>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</si>
  <si>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</si>
  <si>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</si>
  <si>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</si>
  <si>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</si>
  <si>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</si>
  <si>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</si>
  <si>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</si>
  <si>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</si>
  <si>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</si>
  <si>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</si>
  <si>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</si>
  <si>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</si>
  <si>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</si>
  <si>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</si>
  <si>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</si>
  <si>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</si>
  <si>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</si>
  <si>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</si>
  <si>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</si>
  <si>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</si>
  <si>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</si>
  <si>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</si>
  <si>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</si>
  <si>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</si>
  <si>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</si>
  <si>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</si>
  <si>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</si>
  <si>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</si>
  <si>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</si>
  <si>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</si>
  <si>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</si>
  <si>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</si>
  <si>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</si>
  <si>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</si>
  <si>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</si>
  <si>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</si>
  <si>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</si>
  <si>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</si>
  <si>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</si>
  <si>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</si>
  <si>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</si>
  <si>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</si>
  <si>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</si>
  <si>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</si>
  <si>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</si>
  <si>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</si>
  <si>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</si>
  <si>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</si>
  <si>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</si>
  <si>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</si>
  <si>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</si>
  <si>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</si>
  <si>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</si>
  <si>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</si>
  <si>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</si>
  <si>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</si>
  <si>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</si>
  <si>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</si>
  <si>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</si>
  <si>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</si>
  <si>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</si>
  <si>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</si>
  <si>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</si>
  <si>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</si>
  <si>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</si>
  <si>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</si>
  <si>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</si>
  <si>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</si>
  <si>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</si>
  <si>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</si>
  <si>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</si>
  <si>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</si>
  <si>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</si>
  <si>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</si>
  <si>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</si>
  <si>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</si>
  <si>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</si>
  <si>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</si>
  <si>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</si>
  <si>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</si>
  <si>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</si>
  <si>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</si>
  <si>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</si>
  <si>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</si>
  <si>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</si>
  <si>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</si>
  <si>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</si>
  <si>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</si>
  <si>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</si>
  <si>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</si>
  <si>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</si>
  <si>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</si>
  <si>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</si>
  <si>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</si>
  <si>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</si>
  <si>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</si>
  <si>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</si>
  <si>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</si>
  <si>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</si>
  <si>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</si>
  <si>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</si>
  <si>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</si>
  <si>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</si>
  <si>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</si>
  <si>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</si>
  <si>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</si>
  <si>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</si>
  <si>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</si>
  <si>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</si>
  <si>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</si>
  <si>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</si>
  <si>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</si>
  <si>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</si>
  <si>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</si>
  <si>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</si>
  <si>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</si>
  <si>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</si>
  <si>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</si>
  <si>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</si>
  <si>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</si>
  <si>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</si>
  <si>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</si>
  <si>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</si>
  <si>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</si>
  <si>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</si>
  <si>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</si>
  <si>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</si>
  <si>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</si>
  <si>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</si>
  <si>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</si>
  <si>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</si>
  <si>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</si>
  <si>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</si>
  <si>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</si>
  <si>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</si>
  <si>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</si>
  <si>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</si>
  <si>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</si>
  <si>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</si>
  <si>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</si>
  <si>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</si>
  <si>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</si>
  <si>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</si>
  <si>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</si>
  <si>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</si>
  <si>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</si>
  <si>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</si>
  <si>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</si>
  <si>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</si>
  <si>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</si>
  <si>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</si>
  <si>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</si>
  <si>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</si>
  <si>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</si>
  <si>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</si>
  <si>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</si>
  <si>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</si>
  <si>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</si>
  <si>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</si>
  <si>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</si>
  <si>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</si>
  <si>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</si>
  <si>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</si>
  <si>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</si>
  <si>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</si>
  <si>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</si>
  <si>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</si>
  <si>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</si>
  <si>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</si>
  <si>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</si>
  <si>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</si>
  <si>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</si>
  <si>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</si>
  <si>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</si>
  <si>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</si>
  <si>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</si>
  <si>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</si>
  <si>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</si>
  <si>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</si>
  <si>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</si>
  <si>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</si>
  <si>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</si>
  <si>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</si>
  <si>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</si>
  <si>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</si>
  <si>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</si>
  <si>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</si>
  <si>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</si>
  <si>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</si>
  <si>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</si>
  <si>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</si>
  <si>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</si>
  <si>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</si>
  <si>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</si>
  <si>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</si>
  <si>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</si>
  <si>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</si>
  <si>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</si>
  <si>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</si>
  <si>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</si>
  <si>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</si>
  <si>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</si>
  <si>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</si>
  <si>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</si>
  <si>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</si>
  <si>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</si>
  <si>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</si>
  <si>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</si>
  <si>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</si>
  <si>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</si>
  <si>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</si>
  <si>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</si>
  <si>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</si>
  <si>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</si>
  <si>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</si>
  <si>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</si>
  <si>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</si>
  <si>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</si>
  <si>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</si>
  <si>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</si>
  <si>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</si>
  <si>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</si>
  <si>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</si>
  <si>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</si>
  <si>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</si>
  <si>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</si>
  <si>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</si>
  <si>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</si>
  <si>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</si>
  <si>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</si>
  <si>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</si>
  <si>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</si>
  <si>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</si>
  <si>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</si>
  <si>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</si>
  <si>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</si>
  <si>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</si>
  <si>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</si>
  <si>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</si>
  <si>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</si>
  <si>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</si>
  <si>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</si>
  <si>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</si>
  <si>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</si>
  <si>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</si>
  <si>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</si>
  <si>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</si>
  <si>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</si>
  <si>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</si>
  <si>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</si>
  <si>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</si>
  <si>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</si>
  <si>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</si>
  <si>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</si>
  <si>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</si>
  <si>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</si>
  <si>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</si>
  <si>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</si>
  <si>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</si>
  <si>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</si>
  <si>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</si>
  <si>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</si>
  <si>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</si>
  <si>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</si>
  <si>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</si>
  <si>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</si>
  <si>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</si>
  <si>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</si>
  <si>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</si>
  <si>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</si>
  <si>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</si>
  <si>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</si>
  <si>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</si>
  <si>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</si>
  <si>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</si>
  <si>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</si>
  <si>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</si>
  <si>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</si>
  <si>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</si>
  <si>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</si>
  <si>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</si>
  <si>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</si>
  <si>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</si>
  <si>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</si>
  <si>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</si>
  <si>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</si>
  <si>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</si>
  <si>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</si>
  <si>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</si>
  <si>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</si>
  <si>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</si>
  <si>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</si>
  <si>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</si>
  <si>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</si>
  <si>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</si>
  <si>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</si>
  <si>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</si>
  <si>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</si>
  <si>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</si>
  <si>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</si>
  <si>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</si>
  <si>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</si>
  <si>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</si>
  <si>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</si>
  <si>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</si>
  <si>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</si>
  <si>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</si>
  <si>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</si>
  <si>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</si>
  <si>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</si>
  <si>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</si>
  <si>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</si>
  <si>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</si>
  <si>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</si>
  <si>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</si>
  <si>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</si>
  <si>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</si>
  <si>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</si>
  <si>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</si>
  <si>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</si>
  <si>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</si>
  <si>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</si>
  <si>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</si>
  <si>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</si>
  <si>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</si>
  <si>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</si>
  <si>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</si>
  <si>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</si>
  <si>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</si>
  <si>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</si>
  <si>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</si>
  <si>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</si>
  <si>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</si>
  <si>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</si>
  <si>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</si>
  <si>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</si>
  <si>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</si>
  <si>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</si>
  <si>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</si>
  <si>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</si>
  <si>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</si>
  <si>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</si>
  <si>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</si>
  <si>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</si>
  <si>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</si>
  <si>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</si>
  <si>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</si>
  <si>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</si>
  <si>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</si>
  <si>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</si>
  <si>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</si>
  <si>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</si>
  <si>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</si>
  <si>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</si>
  <si>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</si>
  <si>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</si>
  <si>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</si>
  <si>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</si>
  <si>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</si>
  <si>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</si>
  <si>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</si>
  <si>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</si>
  <si>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</si>
  <si>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</si>
  <si>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</si>
  <si>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</si>
  <si>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</si>
  <si>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</si>
  <si>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</si>
  <si>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</si>
  <si>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</si>
  <si>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</si>
  <si>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</si>
  <si>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</si>
  <si>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</si>
  <si>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</si>
  <si>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</si>
  <si>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</si>
  <si>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</si>
  <si>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</si>
  <si>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</si>
  <si>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</si>
  <si>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</si>
  <si>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</si>
  <si>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</si>
  <si>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</si>
  <si>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</si>
  <si>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</si>
  <si>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</si>
  <si>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</si>
  <si>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</si>
  <si>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</si>
  <si>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</si>
  <si>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</si>
  <si>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</si>
  <si>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</si>
  <si>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</si>
  <si>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</si>
  <si>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</si>
  <si>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</si>
  <si>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</si>
  <si>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</si>
  <si>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</si>
  <si>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</si>
  <si>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</si>
  <si>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</si>
  <si>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</si>
  <si>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</si>
  <si>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</si>
  <si>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</si>
  <si>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</si>
  <si>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</si>
  <si>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</si>
  <si>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</si>
  <si>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</si>
  <si>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</si>
  <si>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</si>
  <si>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</si>
  <si>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</si>
  <si>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</si>
  <si>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</si>
  <si>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</si>
  <si>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</si>
  <si>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</si>
  <si>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</si>
  <si>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</si>
  <si>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</si>
  <si>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</si>
  <si>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</si>
  <si>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</si>
  <si>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</si>
  <si>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</si>
  <si>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</si>
  <si>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</si>
  <si>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</si>
  <si>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</si>
  <si>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</si>
  <si>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</si>
  <si>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</si>
  <si>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</si>
  <si>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</si>
  <si>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</si>
  <si>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</si>
  <si>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</si>
  <si>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</si>
  <si>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</si>
  <si>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</si>
  <si>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</si>
  <si>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</si>
  <si>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</si>
  <si>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</si>
  <si>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</si>
  <si>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</si>
  <si>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</si>
  <si>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</si>
  <si>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</si>
  <si>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</si>
  <si>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</si>
  <si>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</si>
  <si>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</si>
  <si>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</si>
  <si>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</si>
  <si>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</si>
  <si>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</si>
  <si>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</si>
  <si>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</si>
  <si>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</si>
  <si>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</si>
  <si>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</si>
  <si>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</si>
  <si>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</si>
  <si>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</si>
  <si>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</si>
  <si>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</si>
  <si>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</si>
  <si>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</si>
  <si>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</si>
  <si>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</si>
  <si>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</si>
  <si>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</si>
  <si>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</si>
  <si>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</si>
  <si>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</si>
  <si>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</si>
  <si>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</si>
  <si>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</si>
  <si>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</si>
  <si>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</si>
  <si>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</si>
  <si>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</si>
  <si>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</si>
  <si>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</si>
  <si>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</si>
  <si>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</si>
  <si>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</si>
  <si>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</si>
  <si>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</si>
  <si>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</si>
  <si>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</si>
  <si>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</si>
  <si>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</si>
  <si>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</si>
  <si>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</si>
  <si>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</si>
  <si>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</si>
  <si>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</si>
  <si>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</si>
  <si>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</si>
  <si>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</si>
  <si>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</si>
  <si>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</si>
  <si>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</si>
  <si>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</si>
  <si>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</si>
  <si>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</si>
  <si>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</si>
  <si>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</si>
  <si>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</si>
  <si>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</si>
  <si>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</si>
  <si>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</si>
  <si>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</si>
  <si>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</si>
  <si>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</si>
  <si>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</si>
  <si>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</si>
  <si>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</si>
  <si>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</si>
  <si>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</si>
  <si>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</si>
  <si>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</si>
  <si>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</si>
  <si>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</si>
  <si>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</si>
  <si>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</si>
  <si>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</si>
  <si>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</si>
  <si>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</si>
  <si>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</si>
  <si>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</si>
  <si>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</si>
  <si>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</si>
  <si>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</si>
  <si>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</si>
  <si>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</si>
  <si>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</si>
  <si>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</si>
  <si>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</si>
  <si>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</si>
  <si>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</si>
  <si>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</si>
  <si>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</si>
  <si>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</si>
  <si>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</si>
  <si>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</si>
  <si>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</si>
  <si>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</si>
  <si>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</si>
  <si>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</si>
  <si>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</si>
  <si>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</si>
  <si>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</si>
  <si>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</si>
  <si>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</si>
  <si>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</si>
  <si>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</si>
  <si>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</si>
  <si>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</si>
  <si>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</si>
  <si>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</si>
  <si>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</si>
  <si>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</si>
  <si>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</si>
  <si>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</si>
  <si>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</si>
  <si>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</si>
  <si>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</si>
  <si>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</si>
  <si>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</si>
  <si>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</si>
  <si>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</si>
  <si>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</si>
  <si>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</si>
  <si>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</si>
  <si>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</si>
  <si>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</si>
  <si>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</si>
  <si>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</si>
  <si>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</si>
  <si>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</si>
  <si>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</si>
  <si>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</si>
  <si>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</si>
  <si>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</si>
  <si>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</si>
  <si>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</si>
  <si>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</si>
  <si>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</si>
  <si>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</si>
  <si>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</si>
  <si>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</si>
  <si>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</si>
  <si>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</si>
  <si>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</si>
  <si>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</si>
  <si>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</si>
  <si>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</si>
  <si>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</si>
  <si>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</si>
  <si>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</si>
  <si>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</si>
  <si>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</si>
  <si>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</si>
  <si>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</si>
  <si>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</si>
  <si>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</si>
  <si>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</si>
  <si>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</si>
  <si>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</si>
  <si>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</si>
  <si>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</si>
  <si>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</si>
  <si>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</si>
  <si>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</si>
  <si>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</si>
  <si>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</si>
  <si>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</si>
  <si>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</si>
  <si>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</si>
  <si>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</si>
  <si>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</si>
  <si>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</si>
  <si>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</si>
  <si>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</si>
  <si>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</si>
  <si>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</si>
  <si>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</si>
  <si>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</si>
  <si>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</si>
  <si>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</si>
  <si>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</si>
  <si>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</si>
  <si>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</si>
  <si>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</si>
  <si>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</si>
  <si>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</si>
  <si>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</si>
  <si>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</si>
  <si>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</si>
  <si>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</si>
  <si>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</si>
  <si>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</si>
  <si>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</si>
  <si>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</si>
  <si>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</si>
  <si>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</si>
  <si>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</si>
  <si>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</si>
  <si>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</si>
  <si>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</si>
  <si>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</si>
  <si>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</si>
  <si>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</si>
  <si>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</si>
  <si>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</si>
  <si>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</si>
  <si>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</si>
  <si>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</si>
  <si>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</si>
  <si>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</si>
  <si>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</si>
  <si>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</si>
  <si>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</si>
  <si>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</si>
  <si>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</si>
  <si>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</si>
  <si>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</si>
  <si>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</si>
  <si>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</si>
  <si>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</si>
  <si>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</si>
  <si>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</si>
  <si>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</si>
  <si>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</si>
  <si>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</si>
  <si>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</si>
  <si>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</si>
  <si>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</si>
  <si>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</si>
  <si>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</si>
  <si>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</si>
  <si>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</si>
  <si>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</si>
  <si>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</si>
  <si>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</si>
  <si>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</si>
  <si>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</si>
  <si>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</si>
  <si>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</si>
  <si>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</si>
  <si>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</si>
  <si>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</si>
  <si>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</si>
  <si>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</si>
  <si>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</si>
  <si>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</si>
  <si>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</si>
  <si>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</si>
  <si>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</si>
  <si>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</si>
  <si>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</si>
  <si>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</si>
  <si>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</si>
  <si>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</si>
  <si>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</si>
  <si>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</si>
  <si>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</si>
  <si>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</si>
  <si>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</si>
  <si>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</si>
  <si>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</si>
  <si>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</si>
  <si>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</si>
  <si>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</si>
  <si>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</si>
  <si>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</si>
  <si>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</si>
  <si>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</si>
  <si>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</si>
  <si>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</si>
  <si>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</si>
  <si>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</si>
  <si>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</si>
  <si>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</si>
  <si>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</si>
  <si>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</si>
  <si>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</si>
  <si>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</si>
  <si>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</si>
  <si>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</si>
  <si>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</si>
  <si>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</si>
  <si>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</si>
  <si>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</si>
  <si>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</si>
  <si>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</si>
  <si>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</si>
  <si>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</si>
  <si>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</si>
  <si>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</si>
  <si>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</si>
  <si>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</si>
  <si>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</si>
  <si>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</si>
  <si>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</si>
  <si>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</si>
  <si>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</si>
  <si>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</si>
  <si>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</si>
  <si>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</si>
  <si>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</si>
  <si>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</si>
  <si>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</si>
  <si>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</si>
  <si>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</si>
  <si>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</si>
  <si>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</si>
  <si>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</si>
  <si>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</si>
  <si>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</si>
  <si>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</si>
  <si>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</si>
  <si>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</si>
  <si>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</si>
  <si>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</si>
  <si>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</si>
  <si>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</si>
  <si>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</si>
  <si>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</si>
  <si>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</si>
  <si>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</si>
  <si>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</si>
  <si>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</si>
  <si>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</si>
  <si>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</si>
  <si>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</si>
  <si>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</si>
  <si>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</si>
  <si>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</si>
  <si>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</si>
  <si>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</si>
  <si>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</si>
  <si>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</si>
  <si>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</si>
  <si>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</si>
  <si>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</si>
  <si>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</si>
  <si>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</si>
  <si>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</si>
  <si>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</si>
  <si>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</si>
  <si>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</si>
  <si>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</si>
  <si>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</si>
  <si>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</si>
  <si>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</si>
  <si>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</si>
  <si>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</si>
  <si>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</si>
  <si>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</si>
  <si>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</si>
  <si>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</si>
  <si>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</si>
  <si>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</si>
  <si>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</si>
  <si>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</si>
  <si>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</si>
  <si>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</si>
  <si>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</si>
  <si>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</si>
  <si>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</si>
  <si>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</si>
  <si>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</si>
  <si>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</si>
  <si>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</si>
  <si>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</si>
  <si>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</si>
  <si>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</si>
  <si>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</si>
  <si>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</si>
  <si>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</si>
  <si>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</si>
  <si>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</si>
  <si>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</si>
  <si>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</si>
  <si>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</si>
  <si>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</si>
  <si>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</si>
  <si>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</si>
  <si>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</si>
  <si>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</si>
  <si>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</si>
  <si>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</si>
  <si>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</si>
  <si>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</si>
  <si>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</si>
  <si>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</si>
  <si>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</si>
  <si>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</si>
  <si>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</si>
  <si>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</si>
  <si>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</si>
  <si>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</si>
  <si>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</si>
  <si>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</si>
  <si>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</si>
  <si>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</si>
  <si>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</si>
  <si>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</si>
  <si>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</si>
  <si>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</si>
  <si>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</si>
  <si>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</si>
  <si>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</si>
  <si>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</si>
  <si>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</si>
  <si>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</si>
  <si>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</si>
  <si>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</si>
  <si>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</si>
  <si>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</si>
  <si>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</si>
  <si>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</si>
  <si>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</si>
  <si>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</si>
  <si>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</si>
  <si>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</si>
  <si>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</si>
  <si>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</si>
  <si>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</si>
  <si>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</si>
  <si>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</si>
  <si>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</si>
  <si>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</si>
  <si>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</si>
  <si>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</si>
  <si>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</si>
  <si>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</si>
  <si>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</si>
  <si>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</si>
  <si>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</si>
  <si>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</si>
  <si>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</si>
  <si>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</si>
  <si>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</si>
  <si>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</si>
  <si>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</si>
  <si>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</si>
  <si>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</si>
  <si>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</si>
  <si>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</si>
  <si>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</si>
  <si>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</si>
  <si>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</si>
  <si>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</si>
  <si>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</si>
  <si>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</si>
  <si>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</si>
  <si>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</si>
  <si>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</si>
  <si>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</si>
  <si>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</si>
  <si>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</si>
  <si>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</si>
  <si>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</si>
  <si>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</si>
  <si>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</si>
  <si>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</si>
  <si>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</si>
  <si>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</si>
  <si>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</si>
  <si>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</si>
  <si>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</si>
  <si>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</si>
  <si>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</si>
  <si>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</si>
  <si>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</si>
  <si>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</si>
  <si>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</si>
  <si>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</si>
  <si>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</si>
  <si>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</si>
  <si>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</si>
  <si>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</si>
  <si>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</si>
  <si>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</si>
  <si>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</si>
  <si>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</si>
  <si>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</si>
  <si>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</si>
  <si>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</si>
  <si>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</si>
  <si>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</si>
  <si>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</si>
  <si>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</si>
  <si>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</si>
  <si>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</si>
  <si>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</si>
  <si>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</si>
  <si>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</si>
  <si>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</si>
  <si>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</si>
  <si>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</si>
  <si>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</si>
  <si>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</si>
  <si>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</si>
  <si>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</si>
  <si>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</si>
  <si>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</si>
  <si>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</si>
  <si>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</si>
  <si>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</si>
  <si>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</si>
  <si>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</si>
  <si>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</si>
  <si>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</si>
  <si>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</si>
  <si>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</si>
  <si>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</si>
  <si>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</si>
  <si>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</si>
  <si>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</si>
  <si>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</si>
  <si>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</si>
  <si>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</si>
  <si>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</si>
  <si>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</si>
  <si>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</si>
  <si>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</si>
  <si>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</si>
  <si>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</si>
  <si>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</si>
  <si>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</si>
  <si>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</si>
  <si>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</si>
  <si>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</si>
  <si>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</si>
  <si>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</si>
  <si>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</si>
  <si>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</si>
  <si>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</si>
  <si>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</si>
  <si>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</si>
  <si>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</si>
  <si>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</si>
  <si>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</si>
  <si>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</si>
  <si>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</si>
  <si>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</si>
  <si>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</si>
  <si>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</si>
  <si>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</si>
  <si>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</si>
  <si>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</si>
  <si>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</si>
  <si>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</si>
  <si>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</si>
  <si>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</si>
  <si>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</si>
  <si>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</si>
  <si>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</si>
  <si>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</si>
  <si>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</si>
  <si>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</si>
  <si>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</si>
  <si>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</si>
  <si>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</si>
  <si>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</si>
  <si>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</si>
  <si>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</si>
  <si>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</si>
  <si>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</si>
  <si>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</si>
  <si>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</si>
  <si>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</si>
  <si>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</si>
  <si>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</si>
  <si>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</si>
  <si>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</si>
  <si>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</si>
  <si>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</si>
  <si>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</si>
  <si>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</si>
  <si>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</si>
  <si>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</si>
  <si>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</si>
  <si>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</si>
  <si>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</si>
  <si>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</si>
  <si>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</si>
  <si>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</si>
  <si>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</si>
  <si>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</si>
  <si>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</si>
  <si>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</si>
  <si>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</si>
  <si>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</si>
  <si>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</si>
  <si>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</si>
  <si>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</si>
  <si>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</si>
  <si>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</si>
  <si>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</si>
  <si>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</si>
  <si>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</si>
  <si>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</si>
  <si>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</si>
  <si>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</si>
  <si>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</si>
  <si>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</si>
  <si>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</si>
  <si>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</si>
  <si>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</si>
  <si>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</si>
  <si>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</si>
  <si>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</si>
  <si>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</si>
  <si>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</si>
  <si>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</si>
  <si>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</si>
  <si>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</si>
  <si>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</si>
  <si>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</si>
  <si>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</si>
  <si>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</si>
  <si>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</si>
  <si>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</si>
  <si>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</si>
  <si>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</si>
  <si>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</si>
  <si>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</si>
  <si>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</si>
  <si>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</si>
  <si>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</si>
  <si>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</si>
  <si>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</si>
  <si>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</si>
  <si>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</si>
  <si>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</si>
  <si>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</si>
  <si>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</si>
  <si>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</si>
  <si>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</si>
  <si>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</si>
  <si>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</si>
  <si>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</si>
  <si>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</si>
  <si>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</si>
  <si>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</si>
  <si>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</si>
  <si>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</si>
  <si>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</si>
  <si>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</si>
  <si>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</si>
  <si>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</si>
  <si>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</si>
  <si>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</si>
  <si>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</si>
  <si>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</si>
  <si>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</si>
  <si>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</si>
  <si>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</si>
  <si>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</si>
  <si>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</si>
  <si>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</si>
  <si>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</si>
  <si>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</si>
  <si>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</si>
  <si>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</si>
  <si>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</si>
  <si>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</si>
  <si>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</si>
  <si>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</si>
  <si>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</si>
  <si>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</si>
  <si>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</si>
  <si>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</si>
  <si>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</si>
  <si>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</si>
  <si>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</si>
  <si>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</si>
  <si>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</si>
  <si>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</si>
  <si>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</si>
  <si>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</si>
  <si>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</si>
  <si>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</si>
  <si>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</si>
  <si>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</si>
  <si>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</si>
  <si>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</si>
  <si>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</si>
  <si>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</si>
  <si>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</si>
  <si>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</si>
  <si>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</si>
  <si>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</si>
  <si>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</si>
  <si>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</si>
  <si>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</si>
  <si>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</si>
  <si>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</si>
  <si>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</si>
  <si>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</si>
  <si>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</si>
  <si>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</si>
  <si>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</si>
  <si>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</si>
  <si>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</si>
  <si>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</si>
  <si>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</si>
  <si>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</si>
  <si>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</si>
  <si>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</si>
  <si>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</si>
  <si>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</si>
  <si>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</si>
  <si>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</si>
  <si>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</si>
  <si>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</si>
  <si>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</si>
  <si>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</si>
  <si>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</si>
  <si>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</si>
  <si>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</si>
  <si>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</si>
  <si>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</si>
  <si>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</si>
  <si>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</si>
  <si>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</si>
  <si>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</si>
  <si>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</si>
  <si>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</si>
  <si>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</si>
  <si>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</si>
  <si>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</si>
  <si>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</si>
  <si>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</si>
  <si>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</si>
  <si>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</si>
  <si>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</si>
  <si>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</si>
  <si>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</si>
  <si>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</si>
  <si>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</si>
  <si>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</si>
  <si>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</si>
  <si>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</si>
  <si>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</si>
  <si>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</si>
  <si>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</si>
  <si>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</si>
  <si>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</si>
  <si>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</si>
  <si>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</si>
  <si>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</si>
  <si>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</si>
  <si>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</si>
  <si>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</si>
  <si>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</si>
  <si>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</si>
  <si>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</si>
  <si>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</si>
  <si>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</si>
  <si>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</si>
  <si>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</si>
  <si>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</si>
  <si>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</si>
  <si>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</si>
  <si>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</si>
  <si>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</si>
  <si>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</si>
  <si>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</si>
  <si>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</si>
  <si>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</si>
  <si>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</si>
  <si>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</si>
  <si>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</si>
  <si>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</si>
  <si>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</si>
  <si>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</si>
  <si>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</si>
  <si>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</si>
  <si>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</si>
  <si>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</si>
  <si>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</si>
  <si>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</si>
  <si>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</si>
  <si>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</si>
  <si>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</si>
  <si>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</si>
  <si>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</si>
  <si>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</si>
  <si>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</si>
  <si>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</si>
  <si>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</si>
  <si>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</si>
  <si>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</si>
  <si>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</si>
  <si>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</si>
  <si>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</si>
  <si>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</si>
  <si>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</si>
  <si>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</si>
  <si>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</si>
  <si>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</si>
  <si>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</si>
  <si>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</si>
  <si>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</si>
  <si>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</si>
  <si>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</si>
  <si>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</si>
  <si>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</si>
  <si>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</si>
  <si>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</si>
  <si>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</si>
  <si>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</si>
  <si>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</si>
  <si>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</si>
  <si>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</si>
  <si>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</si>
  <si>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</si>
  <si>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</si>
  <si>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</si>
  <si>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</si>
  <si>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</si>
  <si>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</si>
  <si>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</si>
  <si>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</si>
  <si>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</si>
  <si>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</si>
  <si>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</si>
  <si>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</si>
  <si>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</si>
  <si>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</si>
  <si>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</si>
  <si>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</si>
  <si>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</si>
  <si>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</si>
  <si>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</si>
  <si>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</si>
  <si>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</si>
  <si>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</si>
  <si>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</si>
  <si>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</si>
  <si>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</si>
  <si>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</si>
  <si>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</si>
  <si>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</si>
  <si>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</si>
  <si>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</si>
  <si>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</si>
  <si>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</si>
  <si>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</si>
  <si>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</si>
  <si>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</si>
  <si>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</si>
  <si>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</si>
  <si>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</si>
  <si>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</si>
  <si>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</si>
  <si>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</si>
  <si>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</si>
  <si>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</si>
  <si>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</si>
  <si>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</si>
  <si>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</si>
  <si>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</si>
  <si>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</si>
  <si>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</si>
  <si>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</si>
  <si>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</si>
  <si>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</si>
  <si>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</si>
  <si>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</si>
  <si>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</si>
  <si>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</si>
  <si>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</si>
  <si>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</si>
  <si>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</si>
  <si>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</si>
  <si>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</si>
  <si>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</si>
  <si>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</si>
  <si>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</si>
  <si>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</si>
  <si>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</si>
  <si>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</si>
  <si>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</si>
  <si>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</si>
  <si>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</si>
  <si>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</si>
  <si>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</si>
  <si>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</si>
  <si>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</si>
  <si>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</si>
  <si>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</si>
  <si>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</si>
  <si>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</si>
  <si>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</si>
  <si>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</si>
  <si>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</si>
  <si>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</si>
  <si>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</si>
  <si>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</si>
  <si>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</si>
  <si>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</si>
  <si>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</si>
  <si>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</si>
  <si>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</si>
  <si>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</si>
  <si>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</si>
  <si>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</si>
  <si>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</si>
  <si>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</si>
  <si>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</si>
  <si>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</si>
  <si>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</si>
  <si>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</si>
  <si>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</si>
  <si>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</si>
  <si>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</si>
  <si>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</si>
  <si>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</si>
  <si>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</si>
  <si>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</si>
  <si>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</si>
  <si>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</si>
  <si>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</si>
  <si>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</si>
  <si>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</si>
  <si>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</si>
  <si>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</si>
  <si>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</si>
  <si>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</si>
  <si>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</si>
  <si>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</si>
  <si>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</si>
  <si>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</si>
  <si>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</si>
  <si>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</si>
  <si>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</si>
  <si>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</si>
  <si>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</si>
  <si>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</si>
  <si>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</si>
  <si>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</si>
  <si>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</si>
  <si>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</si>
  <si>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</si>
  <si>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</si>
  <si>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</si>
  <si>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</si>
  <si>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</si>
  <si>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</si>
  <si>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</si>
  <si>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</si>
  <si>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</si>
  <si>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</si>
  <si>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</si>
  <si>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</si>
  <si>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</si>
  <si>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</si>
  <si>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</si>
  <si>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</si>
  <si>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</si>
  <si>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</si>
  <si>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</si>
  <si>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</si>
  <si>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</si>
  <si>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</si>
  <si>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</si>
  <si>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</si>
  <si>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</si>
  <si>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</si>
  <si>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</si>
  <si>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</si>
  <si>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</si>
  <si>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</si>
  <si>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</si>
  <si>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</si>
  <si>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</si>
  <si>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</si>
  <si>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</si>
  <si>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</si>
  <si>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</si>
  <si>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</si>
  <si>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</si>
  <si>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</si>
  <si>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</si>
  <si>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</si>
  <si>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</si>
  <si>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</si>
  <si>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</si>
  <si>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</si>
  <si>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</si>
  <si>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</si>
  <si>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</si>
  <si>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</si>
  <si>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</si>
  <si>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</si>
  <si>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</si>
  <si>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</si>
  <si>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</si>
  <si>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</si>
  <si>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</si>
  <si>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</si>
  <si>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</si>
  <si>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</si>
  <si>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</si>
  <si>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</si>
  <si>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</si>
  <si>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</si>
  <si>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</si>
  <si>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</si>
  <si>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</si>
  <si>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</si>
  <si>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</si>
  <si>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</si>
  <si>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</si>
  <si>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</si>
  <si>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</si>
  <si>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</si>
  <si>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</si>
  <si>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</si>
  <si>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</si>
  <si>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</si>
  <si>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</si>
  <si>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</si>
  <si>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</si>
  <si>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</si>
  <si>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</si>
  <si>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</si>
  <si>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</si>
  <si>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</si>
  <si>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</si>
  <si>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</si>
  <si>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</si>
  <si>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</si>
  <si>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</si>
  <si>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</si>
  <si>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</si>
  <si>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</si>
  <si>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</si>
  <si>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</si>
  <si>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</si>
  <si>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</si>
  <si>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</si>
  <si>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</si>
  <si>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</si>
  <si>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</si>
  <si>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</si>
  <si>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</si>
  <si>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</si>
  <si>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</si>
  <si>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</si>
  <si>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</si>
  <si>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</si>
  <si>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</si>
  <si>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</si>
  <si>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</si>
  <si>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</si>
  <si>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</si>
  <si>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</si>
  <si>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</si>
  <si>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</si>
  <si>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</si>
  <si>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</si>
  <si>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</si>
  <si>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</si>
  <si>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</si>
  <si>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</si>
  <si>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</si>
  <si>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</si>
  <si>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</si>
  <si>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</si>
  <si>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</si>
  <si>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</si>
  <si>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</si>
  <si>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</si>
  <si>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</si>
  <si>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</si>
  <si>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</si>
  <si>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</si>
  <si>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</si>
  <si>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</si>
  <si>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</si>
  <si>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</si>
  <si>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</si>
  <si>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</si>
  <si>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</si>
  <si>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</si>
  <si>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</si>
  <si>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</si>
  <si>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</si>
  <si>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</si>
  <si>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</si>
  <si>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</si>
  <si>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</si>
  <si>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</si>
  <si>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</si>
  <si>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</si>
  <si>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</si>
  <si>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</si>
  <si>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</si>
  <si>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</si>
  <si>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</si>
  <si>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</si>
  <si>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</si>
  <si>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</si>
  <si>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</si>
  <si>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</si>
  <si>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</si>
  <si>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</si>
  <si>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</si>
  <si>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</si>
  <si>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</si>
  <si>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</si>
  <si>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</si>
  <si>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</si>
  <si>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</si>
  <si>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</si>
  <si>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</si>
  <si>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</si>
  <si>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</si>
  <si>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</si>
  <si>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</si>
  <si>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</si>
  <si>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</si>
  <si>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</si>
  <si>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</si>
  <si>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</si>
  <si>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</si>
  <si>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</si>
  <si>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</si>
  <si>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</si>
  <si>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</si>
  <si>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</si>
  <si>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</si>
  <si>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</si>
  <si>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</si>
  <si>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</si>
  <si>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</si>
  <si>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</si>
  <si>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</si>
  <si>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</si>
  <si>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</si>
  <si>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</si>
  <si>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</si>
  <si>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</si>
  <si>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</si>
  <si>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</si>
  <si>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</si>
  <si>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</si>
  <si>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</si>
  <si>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</si>
  <si>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</si>
  <si>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</si>
  <si>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</si>
  <si>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</si>
  <si>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</si>
  <si>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</si>
  <si>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</si>
  <si>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</si>
  <si>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</si>
  <si>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</si>
  <si>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</si>
  <si>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</si>
  <si>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</si>
  <si>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</si>
  <si>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</si>
  <si>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</si>
  <si>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</si>
  <si>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</si>
  <si>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</si>
  <si>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</si>
  <si>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</si>
  <si>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</si>
  <si>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</si>
  <si>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</si>
  <si>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</si>
  <si>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</si>
  <si>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</si>
  <si>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</si>
  <si>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</si>
  <si>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</si>
  <si>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</si>
  <si>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</si>
  <si>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</si>
  <si>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</si>
  <si>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</si>
  <si>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</si>
  <si>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</si>
  <si>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</si>
  <si>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</si>
  <si>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</si>
  <si>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</si>
  <si>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</si>
  <si>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</si>
  <si>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</si>
  <si>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</si>
  <si>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</si>
  <si>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</si>
  <si>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</si>
  <si>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</si>
  <si>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</si>
  <si>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</si>
  <si>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</si>
  <si>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</si>
  <si>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</si>
  <si>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</si>
  <si>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</si>
  <si>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</si>
  <si>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</si>
  <si>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</si>
  <si>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</si>
  <si>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</si>
  <si>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</si>
  <si>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</si>
  <si>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</si>
  <si>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</si>
  <si>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</si>
  <si>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</si>
  <si>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</si>
  <si>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</si>
  <si>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</si>
  <si>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</si>
  <si>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</si>
  <si>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</si>
  <si>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</si>
  <si>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</si>
  <si>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</si>
  <si>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</si>
  <si>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</si>
  <si>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</si>
  <si>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</si>
  <si>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</si>
  <si>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</si>
  <si>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</si>
  <si>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</si>
  <si>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</si>
  <si>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</si>
  <si>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</si>
  <si>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</si>
  <si>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</si>
  <si>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</si>
  <si>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</si>
  <si>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</si>
  <si>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</si>
  <si>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</si>
  <si>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</si>
  <si>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</si>
  <si>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</si>
  <si>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</si>
  <si>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</si>
  <si>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</si>
  <si>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</si>
  <si>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</si>
  <si>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</si>
  <si>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</si>
  <si>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</si>
  <si>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</si>
  <si>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</si>
  <si>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</si>
  <si>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</si>
  <si>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</si>
  <si>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</si>
  <si>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</si>
  <si>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</si>
  <si>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</si>
  <si>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</si>
  <si>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</si>
  <si>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</si>
  <si>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</si>
  <si>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</si>
  <si>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</si>
  <si>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</si>
  <si>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</si>
  <si>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</si>
  <si>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</si>
  <si>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</si>
  <si>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</si>
  <si>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</si>
  <si>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</si>
  <si>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</si>
  <si>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</si>
  <si>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</si>
  <si>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</si>
  <si>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</si>
  <si>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</si>
  <si>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</si>
  <si>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</si>
  <si>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</si>
  <si>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</si>
  <si>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</si>
  <si>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</si>
  <si>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</si>
  <si>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</si>
  <si>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</si>
  <si>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</si>
  <si>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</si>
  <si>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</si>
  <si>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</si>
  <si>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</si>
  <si>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</si>
  <si>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</si>
  <si>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</si>
  <si>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</si>
  <si>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</si>
  <si>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</si>
  <si>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</si>
  <si>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</si>
  <si>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</si>
  <si>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</si>
  <si>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</si>
  <si>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</si>
  <si>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</si>
  <si>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</si>
  <si>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</si>
  <si>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</si>
  <si>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</si>
  <si>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</si>
  <si>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</si>
  <si>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</si>
  <si>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</si>
  <si>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</si>
  <si>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</si>
  <si>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</si>
  <si>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</si>
  <si>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</si>
  <si>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</si>
  <si>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</si>
  <si>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</si>
  <si>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</si>
  <si>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</si>
  <si>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</si>
  <si>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</si>
  <si>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</si>
  <si>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</si>
  <si>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</si>
  <si>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</si>
  <si>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</si>
  <si>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</si>
  <si>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</si>
  <si>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</si>
  <si>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</si>
  <si>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</si>
  <si>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</si>
  <si>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</si>
  <si>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</si>
  <si>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</si>
  <si>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</si>
  <si>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</si>
  <si>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</si>
  <si>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</si>
  <si>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</si>
  <si>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</si>
  <si>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</si>
  <si>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</si>
  <si>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</si>
  <si>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</si>
  <si>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</si>
  <si>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</si>
  <si>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</si>
  <si>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</si>
  <si>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</si>
  <si>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</si>
  <si>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</si>
  <si>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</si>
  <si>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</si>
  <si>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</si>
  <si>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</si>
  <si>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</si>
  <si>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</si>
  <si>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</si>
  <si>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</si>
  <si>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</si>
  <si>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</si>
  <si>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</si>
  <si>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</si>
  <si>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</si>
  <si>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</si>
  <si>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</si>
  <si>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</si>
  <si>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</si>
  <si>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</si>
  <si>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</si>
  <si>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</si>
  <si>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</si>
  <si>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</si>
  <si>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</si>
  <si>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</si>
  <si>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</si>
  <si>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</si>
  <si>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</si>
  <si>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</si>
  <si>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</si>
  <si>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</si>
  <si>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</si>
  <si>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</si>
  <si>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</si>
  <si>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</si>
  <si>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</si>
  <si>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</si>
  <si>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</si>
  <si>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</si>
  <si>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</si>
  <si>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</si>
  <si>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</si>
  <si>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</si>
  <si>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</si>
  <si>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</si>
  <si>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</si>
  <si>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</si>
  <si>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</si>
  <si>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</si>
  <si>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</si>
  <si>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</si>
  <si>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</si>
  <si>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</si>
  <si>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</si>
  <si>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</si>
  <si>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</si>
  <si>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</si>
  <si>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</si>
  <si>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</si>
  <si>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</si>
  <si>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</si>
  <si>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</si>
  <si>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</si>
  <si>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</si>
  <si>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</si>
  <si>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</si>
  <si>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</si>
  <si>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</si>
  <si>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</si>
  <si>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</si>
  <si>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</si>
  <si>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</si>
  <si>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</si>
  <si>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</si>
  <si>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</si>
  <si>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</si>
  <si>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</si>
  <si>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</si>
  <si>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</si>
  <si>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</si>
  <si>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</si>
  <si>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</si>
  <si>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</si>
  <si>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</si>
  <si>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</si>
  <si>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</si>
  <si>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</si>
  <si>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</si>
  <si>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</si>
  <si>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</si>
  <si>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</si>
  <si>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</si>
  <si>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</si>
  <si>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</si>
  <si>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</si>
  <si>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</si>
  <si>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</si>
  <si>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</si>
  <si>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</si>
  <si>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</si>
  <si>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</si>
  <si>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</si>
  <si>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</si>
  <si>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</si>
  <si>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</si>
  <si>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</si>
  <si>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</si>
  <si>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</si>
  <si>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</si>
  <si>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</si>
  <si>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</si>
  <si>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</si>
  <si>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</si>
  <si>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</si>
  <si>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</si>
  <si>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</si>
  <si>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</si>
  <si>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</si>
  <si>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</si>
  <si>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</si>
  <si>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</si>
  <si>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</si>
  <si>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</si>
  <si>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</si>
  <si>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</si>
  <si>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</si>
  <si>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</si>
  <si>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</si>
  <si>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</si>
  <si>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</si>
  <si>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</si>
  <si>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</si>
  <si>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</si>
  <si>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</si>
  <si>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</si>
  <si>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</si>
  <si>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</si>
  <si>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</si>
  <si>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</si>
  <si>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</si>
  <si>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</si>
  <si>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</si>
  <si>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</si>
  <si>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</si>
  <si>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</si>
  <si>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</si>
  <si>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</si>
  <si>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</si>
  <si>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</si>
  <si>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</si>
  <si>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</si>
  <si>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</si>
  <si>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</si>
  <si>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</si>
  <si>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</si>
  <si>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</si>
  <si>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</si>
  <si>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</si>
  <si>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</si>
  <si>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</si>
  <si>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</si>
  <si>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</si>
  <si>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</si>
  <si>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</si>
  <si>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</si>
  <si>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</si>
  <si>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</si>
  <si>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</si>
  <si>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</si>
  <si>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</si>
  <si>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</si>
  <si>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</si>
  <si>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</si>
  <si>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</si>
  <si>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</si>
  <si>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</si>
  <si>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</si>
  <si>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</si>
  <si>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</si>
  <si>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</si>
  <si>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</si>
  <si>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</si>
  <si>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</si>
  <si>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</si>
  <si>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</si>
  <si>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</si>
  <si>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</si>
  <si>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</si>
  <si>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</si>
  <si>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</si>
  <si>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</si>
  <si>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</si>
  <si>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</si>
  <si>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</si>
  <si>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</si>
  <si>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</si>
  <si>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</si>
  <si>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</si>
  <si>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</si>
  <si>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</si>
  <si>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</si>
  <si>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</si>
  <si>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</si>
  <si>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</si>
  <si>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</si>
  <si>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</si>
  <si>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</si>
  <si>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</si>
  <si>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</si>
  <si>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</si>
  <si>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</si>
  <si>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</si>
  <si>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</si>
  <si>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</si>
  <si>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</si>
  <si>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</si>
  <si>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</si>
  <si>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</si>
  <si>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</si>
  <si>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</si>
  <si>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</si>
  <si>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</si>
  <si>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</si>
  <si>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</si>
  <si>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</si>
  <si>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</si>
  <si>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</si>
  <si>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</si>
  <si>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</si>
  <si>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</si>
  <si>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</si>
  <si>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</si>
  <si>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</si>
  <si>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</si>
  <si>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</si>
  <si>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</si>
  <si>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</si>
  <si>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</si>
  <si>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</si>
  <si>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</si>
  <si>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</si>
  <si>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</si>
  <si>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</si>
  <si>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</si>
  <si>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</si>
  <si>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</si>
  <si>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</si>
  <si>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</si>
  <si>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</si>
  <si>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</si>
  <si>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</si>
  <si>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</si>
  <si>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</si>
  <si>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</si>
  <si>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</si>
  <si>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</si>
  <si>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</si>
  <si>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</si>
  <si>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</si>
  <si>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</si>
  <si>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</si>
  <si>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</si>
  <si>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</si>
  <si>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</si>
  <si>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</si>
  <si>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</si>
  <si>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</si>
  <si>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</si>
  <si>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</si>
  <si>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</si>
  <si>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</si>
  <si>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</si>
  <si>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</si>
  <si>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</si>
  <si>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</si>
  <si>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</si>
  <si>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</si>
  <si>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</si>
  <si>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</si>
  <si>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</si>
  <si>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</si>
  <si>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</si>
  <si>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</si>
  <si>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</si>
  <si>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</si>
  <si>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</si>
  <si>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</si>
  <si>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</si>
  <si>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</si>
  <si>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</si>
  <si>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</si>
  <si>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</si>
  <si>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</si>
  <si>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</si>
  <si>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</si>
  <si>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</si>
  <si>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</si>
  <si>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</si>
  <si>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</si>
  <si>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</si>
  <si>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</si>
  <si>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</si>
  <si>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</si>
  <si>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</si>
  <si>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</si>
  <si>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</si>
  <si>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</si>
  <si>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</si>
  <si>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</si>
  <si>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</si>
  <si>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</si>
  <si>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</si>
  <si>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</si>
  <si>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</si>
  <si>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</si>
  <si>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</si>
  <si>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</si>
  <si>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</si>
  <si>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</si>
  <si>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</si>
  <si>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</si>
  <si>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</si>
  <si>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</si>
  <si>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</si>
  <si>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</si>
  <si>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</si>
  <si>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</si>
  <si>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</si>
  <si>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</si>
  <si>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</si>
  <si>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</si>
  <si>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</si>
  <si>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</si>
  <si>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</si>
  <si>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</si>
  <si>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</si>
  <si>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</si>
  <si>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</si>
  <si>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</si>
  <si>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</si>
  <si>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</si>
  <si>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</si>
  <si>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</si>
  <si>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</si>
  <si>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</si>
  <si>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</si>
  <si>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</si>
  <si>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</si>
  <si>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</si>
  <si>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</si>
  <si>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</si>
  <si>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</si>
  <si>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</si>
  <si>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</si>
  <si>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</si>
  <si>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</si>
  <si>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</si>
  <si>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</si>
  <si>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</si>
  <si>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</si>
  <si>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</si>
  <si>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</si>
  <si>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</si>
  <si>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</si>
  <si>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</si>
  <si>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</si>
  <si>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</si>
  <si>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</si>
  <si>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</si>
  <si>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</si>
  <si>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</si>
  <si>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</si>
  <si>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</si>
  <si>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</si>
  <si>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</si>
  <si>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</si>
  <si>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</si>
  <si>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</si>
  <si>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</si>
  <si>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</si>
  <si>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</si>
  <si>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</si>
  <si>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</si>
  <si>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</si>
  <si>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</si>
  <si>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</si>
  <si>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</si>
  <si>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</si>
  <si>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</si>
  <si>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</si>
  <si>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</si>
  <si>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</si>
  <si>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</si>
  <si>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</si>
  <si>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</si>
  <si>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</si>
  <si>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</si>
  <si>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</si>
  <si>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</si>
  <si>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</si>
  <si>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</si>
  <si>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</si>
  <si>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</si>
  <si>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</si>
  <si>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</si>
  <si>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</si>
  <si>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</si>
  <si>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</si>
  <si>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</si>
  <si>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</si>
  <si>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</si>
  <si>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</si>
  <si>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</si>
  <si>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</si>
  <si>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</si>
  <si>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</si>
  <si>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</si>
  <si>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</si>
  <si>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</si>
  <si>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</si>
  <si>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</si>
  <si>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</si>
  <si>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</si>
  <si>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</si>
  <si>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</si>
  <si>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</si>
  <si>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</si>
  <si>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</si>
  <si>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</si>
  <si>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</si>
  <si>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</si>
  <si>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</si>
  <si>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</si>
  <si>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</si>
  <si>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</si>
  <si>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</si>
  <si>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</si>
  <si>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</si>
  <si>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</si>
  <si>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</si>
  <si>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</si>
  <si>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</si>
  <si>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</si>
  <si>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</si>
  <si>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</si>
  <si>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</si>
  <si>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</si>
  <si>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</si>
  <si>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</si>
  <si>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</si>
  <si>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</si>
  <si>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</si>
  <si>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</si>
  <si>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</si>
  <si>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</si>
  <si>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</si>
  <si>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</si>
  <si>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</si>
  <si>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</si>
  <si>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</si>
  <si>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</si>
  <si>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</si>
  <si>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</si>
  <si>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</si>
  <si>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</si>
  <si>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</si>
  <si>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</si>
  <si>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</si>
  <si>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</si>
  <si>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</si>
  <si>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</si>
  <si>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</si>
  <si>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</si>
  <si>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</si>
  <si>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</si>
  <si>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</si>
  <si>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</si>
  <si>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</si>
  <si>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</si>
  <si>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</si>
  <si>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</si>
  <si>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</si>
  <si>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</si>
  <si>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</si>
  <si>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</si>
  <si>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</si>
  <si>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</si>
  <si>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</si>
  <si>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</si>
  <si>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</si>
  <si>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</si>
  <si>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</si>
  <si>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</si>
  <si>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</si>
  <si>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</si>
  <si>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</si>
  <si>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</si>
  <si>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</si>
  <si>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</si>
  <si>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</si>
  <si>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</si>
  <si>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</si>
  <si>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</si>
  <si>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</si>
  <si>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</si>
  <si>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</si>
  <si>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</si>
  <si>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</si>
  <si>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</si>
  <si>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</si>
  <si>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</si>
  <si>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</si>
  <si>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</si>
  <si>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</si>
  <si>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</si>
  <si>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</si>
  <si>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</si>
  <si>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</si>
  <si>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</si>
  <si>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</si>
  <si>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</si>
  <si>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</si>
  <si>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</si>
  <si>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</si>
  <si>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</si>
  <si>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</si>
  <si>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</si>
  <si>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</si>
  <si>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</si>
  <si>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</si>
  <si>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</si>
  <si>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</si>
  <si>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</si>
  <si>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</si>
  <si>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</si>
  <si>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</si>
  <si>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</si>
  <si>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</si>
  <si>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</si>
  <si>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</si>
  <si>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</si>
  <si>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</si>
  <si>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</si>
  <si>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</si>
  <si>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</si>
  <si>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</si>
  <si>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</si>
  <si>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</si>
  <si>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</si>
  <si>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</si>
  <si>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</si>
  <si>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</si>
  <si>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</si>
  <si>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</si>
  <si>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</si>
  <si>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</si>
  <si>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</si>
  <si>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</si>
  <si>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</si>
  <si>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</si>
  <si>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</si>
  <si>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</si>
  <si>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</si>
  <si>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</si>
  <si>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</si>
  <si>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</si>
  <si>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</si>
  <si>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</si>
  <si>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</si>
  <si>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</si>
  <si>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</si>
  <si>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</si>
  <si>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</si>
  <si>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</si>
  <si>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</si>
  <si>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</si>
  <si>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</si>
  <si>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</si>
  <si>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</si>
  <si>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</si>
  <si>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</si>
  <si>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</si>
  <si>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</si>
  <si>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</si>
  <si>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</si>
  <si>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</si>
  <si>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</si>
  <si>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</si>
  <si>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</si>
  <si>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</si>
  <si>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</si>
  <si>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</si>
  <si>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</si>
  <si>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</si>
  <si>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</si>
  <si>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</si>
  <si>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</si>
  <si>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</si>
  <si>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</si>
  <si>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</si>
  <si>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</si>
  <si>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</si>
  <si>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</si>
  <si>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</si>
  <si>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</si>
  <si>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</si>
  <si>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</si>
  <si>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</si>
  <si>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</si>
  <si>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</si>
  <si>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</si>
  <si>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</si>
  <si>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</si>
  <si>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</si>
  <si>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</si>
  <si>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</si>
  <si>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</si>
  <si>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</si>
  <si>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</si>
  <si>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</si>
  <si>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</si>
  <si>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</si>
  <si>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</si>
  <si>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</si>
  <si>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</si>
  <si>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</si>
  <si>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</si>
  <si>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</si>
  <si>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</si>
  <si>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</si>
  <si>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</si>
  <si>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</si>
  <si>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</si>
  <si>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</si>
  <si>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</si>
  <si>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</si>
  <si>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</si>
  <si>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</si>
  <si>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</si>
  <si>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</si>
  <si>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</si>
  <si>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</si>
  <si>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</si>
  <si>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</si>
  <si>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</si>
  <si>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</si>
  <si>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</si>
  <si>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</si>
  <si>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</si>
  <si>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</si>
  <si>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</si>
  <si>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</si>
  <si>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</si>
  <si>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</si>
  <si>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</si>
  <si>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</si>
  <si>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</si>
  <si>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</si>
  <si>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</si>
  <si>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</si>
  <si>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</si>
  <si>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</si>
  <si>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</si>
  <si>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</si>
  <si>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</si>
  <si>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</si>
  <si>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</si>
  <si>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</si>
  <si>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</si>
  <si>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</si>
  <si>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</si>
  <si>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</si>
  <si>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</si>
  <si>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</si>
  <si>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</si>
  <si>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</si>
  <si>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</si>
  <si>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</si>
  <si>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</si>
  <si>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</si>
  <si>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</si>
  <si>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</si>
  <si>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</si>
  <si>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</si>
  <si>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</si>
  <si>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</si>
  <si>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</si>
  <si>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</si>
  <si>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</si>
  <si>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</si>
  <si>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</si>
  <si>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</si>
  <si>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</si>
  <si>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</si>
  <si>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</si>
  <si>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</si>
  <si>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</si>
  <si>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</si>
  <si>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</si>
  <si>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</si>
  <si>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</si>
  <si>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</si>
  <si>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</si>
  <si>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</si>
  <si>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</si>
  <si>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</si>
  <si>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</si>
  <si>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</si>
  <si>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</si>
  <si>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</si>
  <si>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</si>
  <si>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</si>
  <si>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</si>
  <si>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</si>
  <si>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</si>
  <si>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</si>
  <si>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</si>
  <si>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</si>
  <si>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</si>
  <si>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</si>
  <si>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</si>
  <si>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</si>
  <si>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</si>
  <si>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</si>
  <si>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</si>
  <si>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</si>
  <si>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</si>
  <si>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</si>
  <si>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</si>
  <si>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</si>
  <si>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</si>
  <si>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</si>
  <si>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</si>
  <si>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</si>
  <si>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</si>
  <si>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</si>
  <si>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</si>
  <si>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</si>
  <si>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</si>
  <si>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</si>
  <si>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</si>
  <si>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</si>
  <si>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</si>
  <si>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</si>
  <si>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</si>
  <si>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</si>
  <si>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</si>
  <si>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</si>
  <si>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</si>
  <si>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</si>
  <si>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</si>
  <si>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</si>
  <si>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</si>
  <si>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</si>
  <si>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</si>
  <si>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</si>
  <si>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</si>
  <si>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</si>
  <si>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</si>
  <si>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</si>
  <si>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</si>
  <si>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</si>
  <si>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</si>
  <si>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</si>
  <si>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</si>
  <si>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</si>
  <si>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</si>
  <si>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</si>
  <si>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</si>
  <si>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</si>
  <si>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</si>
  <si>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</si>
  <si>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</si>
  <si>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</si>
  <si>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</si>
  <si>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</si>
  <si>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</si>
  <si>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</si>
  <si>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</si>
  <si>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</si>
  <si>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</si>
  <si>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</si>
  <si>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</si>
  <si>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</si>
  <si>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</si>
  <si>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</si>
  <si>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</si>
  <si>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</si>
  <si>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</si>
  <si>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</si>
  <si>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</si>
  <si>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</si>
  <si>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</si>
  <si>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</si>
  <si>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</si>
  <si>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</si>
  <si>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</si>
  <si>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</si>
  <si>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</si>
  <si>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</si>
  <si>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</si>
  <si>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</si>
  <si>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</si>
  <si>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</si>
  <si>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</si>
  <si>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</si>
  <si>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</si>
  <si>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</si>
  <si>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</si>
  <si>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</si>
  <si>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</si>
  <si>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</si>
  <si>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</si>
  <si>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</si>
  <si>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</si>
  <si>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</si>
  <si>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</si>
  <si>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</si>
  <si>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</si>
  <si>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</si>
  <si>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</si>
  <si>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</si>
  <si>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</si>
  <si>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</si>
  <si>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</si>
  <si>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</si>
  <si>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</si>
  <si>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</si>
  <si>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</si>
  <si>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</si>
  <si>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</si>
  <si>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</si>
  <si>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</si>
  <si>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</si>
  <si>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</si>
  <si>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</si>
  <si>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</si>
  <si>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</si>
  <si>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</si>
  <si>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</si>
  <si>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</si>
  <si>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</si>
  <si>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</si>
  <si>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</si>
  <si>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</si>
  <si>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</si>
  <si>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</si>
  <si>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</si>
  <si>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</si>
  <si>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</si>
  <si>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</si>
  <si>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</si>
  <si>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</si>
  <si>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</si>
  <si>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</si>
  <si>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</si>
  <si>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</si>
  <si>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</si>
  <si>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</si>
  <si>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</si>
  <si>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</si>
  <si>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</si>
  <si>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</si>
  <si>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</si>
  <si>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</si>
  <si>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</si>
  <si>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</si>
  <si>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</si>
  <si>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</si>
  <si>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</si>
  <si>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</si>
  <si>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</si>
  <si>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</si>
  <si>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</si>
  <si>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</si>
  <si>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</si>
  <si>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</si>
  <si>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</si>
  <si>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</si>
  <si>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</si>
  <si>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</si>
  <si>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</si>
  <si>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</si>
  <si>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</si>
  <si>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</si>
  <si>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</si>
  <si>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</si>
  <si>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</si>
  <si>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</si>
  <si>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</si>
  <si>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</si>
  <si>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</si>
  <si>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</si>
  <si>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</si>
  <si>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</si>
  <si>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</si>
  <si>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</si>
  <si>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</si>
  <si>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</si>
  <si>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</si>
  <si>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</si>
  <si>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</si>
  <si>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</si>
  <si>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</si>
  <si>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</si>
  <si>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</si>
  <si>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</si>
  <si>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</si>
  <si>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</si>
  <si>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</si>
  <si>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</si>
  <si>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</si>
  <si>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</si>
  <si>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</si>
  <si>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</si>
  <si>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</si>
  <si>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</si>
  <si>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</si>
  <si>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</si>
  <si>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</si>
  <si>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</si>
  <si>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</si>
  <si>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</si>
  <si>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</si>
  <si>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</si>
  <si>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</si>
  <si>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</si>
  <si>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</si>
  <si>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</si>
  <si>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</si>
  <si>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</si>
  <si>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</si>
  <si>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</si>
  <si>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</si>
  <si>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</si>
  <si>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</si>
  <si>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</si>
  <si>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</si>
  <si>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</si>
  <si>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</si>
  <si>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</si>
  <si>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</si>
  <si>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</si>
  <si>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</si>
  <si>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</si>
  <si>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</si>
  <si>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</si>
  <si>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</si>
  <si>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</si>
  <si>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</si>
  <si>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</si>
  <si>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</si>
  <si>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</si>
  <si>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</si>
  <si>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</si>
  <si>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</si>
  <si>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</si>
  <si>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</si>
  <si>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</si>
  <si>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</si>
  <si>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</si>
  <si>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</si>
  <si>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</si>
  <si>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</si>
  <si>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</si>
  <si>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</si>
  <si>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</si>
  <si>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</si>
  <si>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</si>
  <si>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</si>
  <si>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</si>
  <si>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</si>
  <si>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</si>
  <si>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</si>
  <si>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</si>
  <si>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</si>
  <si>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</si>
  <si>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</si>
  <si>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</si>
  <si>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</si>
  <si>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</si>
  <si>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</si>
  <si>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</si>
  <si>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</si>
  <si>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</si>
  <si>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</si>
  <si>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</si>
  <si>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</si>
  <si>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</si>
  <si>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</si>
  <si>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</si>
  <si>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</si>
  <si>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</si>
  <si>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</si>
  <si>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</si>
  <si>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</si>
  <si>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</si>
  <si>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</si>
  <si>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</si>
  <si>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</si>
  <si>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</si>
  <si>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</si>
  <si>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</si>
  <si>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</si>
  <si>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</si>
  <si>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</si>
  <si>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</si>
  <si>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</si>
  <si>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</si>
  <si>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</si>
  <si>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</si>
  <si>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</si>
  <si>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</si>
  <si>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</si>
  <si>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</si>
  <si>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</si>
  <si>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</si>
  <si>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</si>
  <si>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</si>
  <si>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</si>
  <si>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</si>
  <si>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</si>
  <si>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</si>
  <si>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</si>
  <si>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</si>
  <si>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</si>
  <si>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</si>
  <si>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</si>
  <si>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</si>
  <si>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</si>
  <si>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</si>
  <si>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</si>
  <si>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</si>
  <si>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</si>
  <si>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</si>
  <si>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</si>
  <si>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</si>
  <si>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</si>
  <si>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</si>
  <si>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</si>
  <si>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</si>
  <si>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</si>
  <si>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</si>
  <si>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</si>
  <si>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</si>
  <si>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</si>
  <si>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</si>
  <si>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</si>
  <si>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</si>
  <si>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</si>
  <si>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</si>
  <si>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</si>
  <si>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</si>
  <si>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</si>
  <si>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</si>
  <si>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</si>
  <si>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</si>
  <si>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</si>
  <si>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</si>
  <si>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</si>
  <si>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</si>
  <si>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</si>
  <si>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</si>
  <si>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</si>
  <si>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</si>
  <si>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</si>
  <si>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</si>
  <si>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</si>
  <si>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</si>
  <si>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</si>
  <si>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</si>
  <si>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</si>
  <si>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</si>
  <si>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</si>
  <si>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</si>
  <si>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</si>
  <si>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</si>
  <si>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</si>
  <si>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</si>
  <si>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</si>
  <si>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</si>
  <si>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</si>
  <si>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</si>
  <si>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</si>
  <si>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</si>
  <si>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</si>
  <si>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</si>
  <si>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</si>
  <si>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</si>
  <si>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</si>
  <si>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</si>
  <si>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</si>
  <si>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</si>
  <si>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</si>
  <si>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</si>
  <si>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</si>
  <si>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</si>
  <si>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</si>
  <si>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</si>
  <si>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</si>
  <si>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</si>
  <si>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</si>
  <si>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</si>
  <si>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</si>
  <si>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</si>
  <si>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</si>
  <si>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</si>
  <si>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</si>
  <si>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</si>
  <si>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</si>
  <si>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</si>
  <si>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</si>
  <si>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</si>
  <si>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</si>
  <si>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</si>
  <si>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</si>
  <si>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</si>
  <si>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</si>
  <si>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</si>
  <si>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</si>
  <si>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</si>
  <si>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</si>
  <si>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</si>
  <si>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</si>
  <si>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</si>
  <si>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</si>
  <si>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</si>
  <si>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</si>
  <si>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</si>
  <si>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</si>
  <si>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</si>
  <si>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</si>
  <si>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</si>
  <si>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</si>
  <si>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</si>
  <si>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</si>
  <si>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</si>
  <si>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</si>
  <si>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</si>
  <si>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</si>
  <si>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</si>
  <si>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</si>
  <si>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</si>
  <si>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</si>
  <si>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</si>
  <si>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</si>
  <si>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</si>
  <si>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</si>
  <si>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</si>
  <si>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</si>
  <si>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</si>
  <si>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</si>
  <si>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</si>
  <si>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</si>
  <si>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</si>
  <si>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</si>
  <si>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</si>
  <si>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</si>
  <si>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</si>
  <si>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</si>
  <si>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</si>
  <si>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</si>
  <si>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</si>
  <si>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</si>
  <si>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</si>
  <si>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</si>
  <si>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</si>
  <si>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</si>
  <si>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</si>
  <si>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</si>
  <si>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</si>
  <si>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</si>
  <si>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</si>
  <si>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</si>
  <si>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</si>
  <si>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</si>
  <si>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</si>
  <si>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</si>
  <si>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</si>
  <si>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</si>
  <si>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</si>
  <si>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</si>
  <si>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</si>
  <si>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</si>
  <si>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</si>
  <si>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</si>
  <si>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</si>
  <si>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</si>
  <si>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</si>
  <si>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</si>
  <si>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</si>
  <si>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</si>
  <si>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</si>
  <si>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</si>
  <si>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</si>
  <si>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</si>
  <si>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</si>
  <si>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</si>
  <si>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</si>
  <si>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</si>
  <si>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</si>
  <si>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</si>
  <si>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</si>
  <si>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</si>
  <si>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</si>
  <si>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</si>
  <si>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</si>
  <si>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</si>
  <si>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</si>
  <si>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</si>
  <si>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</si>
  <si>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</si>
  <si>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</si>
  <si>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</si>
  <si>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</si>
  <si>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</si>
  <si>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</si>
  <si>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</si>
  <si>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</si>
  <si>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</si>
  <si>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</si>
  <si>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</si>
  <si>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</si>
  <si>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</si>
  <si>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</si>
  <si>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</si>
  <si>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</si>
  <si>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</si>
  <si>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</si>
  <si>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</si>
  <si>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</si>
  <si>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</si>
  <si>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</si>
  <si>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</si>
  <si>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</si>
  <si>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</si>
  <si>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</si>
  <si>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</si>
  <si>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</si>
  <si>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</si>
  <si>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</si>
  <si>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</si>
  <si>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</si>
  <si>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</si>
  <si>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</si>
  <si>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</si>
  <si>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</si>
  <si>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</si>
  <si>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</si>
  <si>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</si>
  <si>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</si>
  <si>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</si>
  <si>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</si>
  <si>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</si>
  <si>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</si>
  <si>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</si>
  <si>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</si>
  <si>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</si>
  <si>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</si>
  <si>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</si>
  <si>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</si>
  <si>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</si>
  <si>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</si>
  <si>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</si>
  <si>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</si>
  <si>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</si>
  <si>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</si>
  <si>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</si>
  <si>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</si>
  <si>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</si>
  <si>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</si>
  <si>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</si>
  <si>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</si>
  <si>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</si>
  <si>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</si>
  <si>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</si>
  <si>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</si>
  <si>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</si>
  <si>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</si>
  <si>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</si>
  <si>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</si>
  <si>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</si>
  <si>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</si>
  <si>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</si>
  <si>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</si>
  <si>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</si>
  <si>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</si>
  <si>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</si>
  <si>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</si>
  <si>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</si>
  <si>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</si>
  <si>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</si>
  <si>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</si>
  <si>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</si>
  <si>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</si>
  <si>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</si>
  <si>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</si>
  <si>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</si>
  <si>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</si>
  <si>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</si>
  <si>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</si>
  <si>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</si>
  <si>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</si>
  <si>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</si>
  <si>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</si>
  <si>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</si>
  <si>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</si>
  <si>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</si>
  <si>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</si>
  <si>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</si>
  <si>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</si>
  <si>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</si>
  <si>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</si>
  <si>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</si>
  <si>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</si>
  <si>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</si>
  <si>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</si>
  <si>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</si>
  <si>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</si>
  <si>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</si>
  <si>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</si>
  <si>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</si>
  <si>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</si>
  <si>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</si>
  <si>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</si>
  <si>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</si>
  <si>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</si>
  <si>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</si>
  <si>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</si>
  <si>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</si>
  <si>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</si>
  <si>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</si>
  <si>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</si>
  <si>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</si>
  <si>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</si>
  <si>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</si>
  <si>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</si>
  <si>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</si>
  <si>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</si>
  <si>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</si>
  <si>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</si>
  <si>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</si>
  <si>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</si>
  <si>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</si>
  <si>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</si>
  <si>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</si>
  <si>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</si>
  <si>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</si>
  <si>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</si>
  <si>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</si>
  <si>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</si>
  <si>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</si>
  <si>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</si>
  <si>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</si>
  <si>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</si>
  <si>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</si>
  <si>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</si>
  <si>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</si>
  <si>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</si>
  <si>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</si>
  <si>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</si>
  <si>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</si>
  <si>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</si>
  <si>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</si>
  <si>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</si>
  <si>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</si>
  <si>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</si>
  <si>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</si>
  <si>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</si>
  <si>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</si>
  <si>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</si>
  <si>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</si>
  <si>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</si>
  <si>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</si>
  <si>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</si>
  <si>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</si>
  <si>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</si>
  <si>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</si>
  <si>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</si>
  <si>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</si>
  <si>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</si>
  <si>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</si>
  <si>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</si>
  <si>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</si>
  <si>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</si>
  <si>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</si>
  <si>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</si>
  <si>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</si>
  <si>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</si>
  <si>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</si>
  <si>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</si>
  <si>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</si>
  <si>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</si>
  <si>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</si>
  <si>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</si>
  <si>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</si>
  <si>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</si>
  <si>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</si>
  <si>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</si>
  <si>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</si>
  <si>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</si>
  <si>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</si>
  <si>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</si>
  <si>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</si>
  <si>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</si>
  <si>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</si>
  <si>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</si>
  <si>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</si>
  <si>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</si>
  <si>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</si>
  <si>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</si>
  <si>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</si>
  <si>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</si>
  <si>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</si>
  <si>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</si>
  <si>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</si>
  <si>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</si>
  <si>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</si>
  <si>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</si>
  <si>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</si>
  <si>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</si>
  <si>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</si>
  <si>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</si>
  <si>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</si>
  <si>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</si>
  <si>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</si>
  <si>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</si>
  <si>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</si>
  <si>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</si>
  <si>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</si>
  <si>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</si>
  <si>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</si>
  <si>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</si>
  <si>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</si>
  <si>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</si>
  <si>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</si>
  <si>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</si>
  <si>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</si>
  <si>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</si>
  <si>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</si>
  <si>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</si>
  <si>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</si>
  <si>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</si>
  <si>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</si>
  <si>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</si>
  <si>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</si>
  <si>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</si>
  <si>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</si>
  <si>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</si>
  <si>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</si>
  <si>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</si>
  <si>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</si>
  <si>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</si>
  <si>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</si>
  <si>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</si>
  <si>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</si>
  <si>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</si>
  <si>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</si>
  <si>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</si>
  <si>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</si>
  <si>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</si>
  <si>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</si>
  <si>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</si>
  <si>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</si>
  <si>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</si>
  <si>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</si>
  <si>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</si>
  <si>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</si>
  <si>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</si>
  <si>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</si>
  <si>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</si>
  <si>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</si>
  <si>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</si>
  <si>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</si>
  <si>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</si>
  <si>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</si>
  <si>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</si>
  <si>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</si>
  <si>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</si>
  <si>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</si>
  <si>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</si>
  <si>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</si>
  <si>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</si>
  <si>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</si>
  <si>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</si>
  <si>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</si>
  <si>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</si>
  <si>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</si>
  <si>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</si>
  <si>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</si>
  <si>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</si>
  <si>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</si>
  <si>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</si>
  <si>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</si>
  <si>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</si>
  <si>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</si>
  <si>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</si>
  <si>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</si>
  <si>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</si>
  <si>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</si>
  <si>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</si>
  <si>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</si>
  <si>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</si>
  <si>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</si>
  <si>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</si>
  <si>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</si>
  <si>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</si>
  <si>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</si>
  <si>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</si>
  <si>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</si>
  <si>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</si>
  <si>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</si>
  <si>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</si>
  <si>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</si>
  <si>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</si>
  <si>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</si>
  <si>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</si>
  <si>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</si>
  <si>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</si>
  <si>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</si>
  <si>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</si>
  <si>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</si>
  <si>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</si>
  <si>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</si>
  <si>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</si>
  <si>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</si>
  <si>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</si>
  <si>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</si>
  <si>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</si>
  <si>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</si>
  <si>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</si>
  <si>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</si>
  <si>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</si>
  <si>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</si>
  <si>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</si>
  <si>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</si>
  <si>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</si>
  <si>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</si>
  <si>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</si>
  <si>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</si>
  <si>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</si>
  <si>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</si>
  <si>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</si>
  <si>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</si>
  <si>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</si>
  <si>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</si>
  <si>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</si>
  <si>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</si>
  <si>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</si>
  <si>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</si>
  <si>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</si>
  <si>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</si>
  <si>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</si>
  <si>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</si>
  <si>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</si>
  <si>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</si>
  <si>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</si>
  <si>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</si>
  <si>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</si>
  <si>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</si>
  <si>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</si>
  <si>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</si>
  <si>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</si>
  <si>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</si>
  <si>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</si>
  <si>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</si>
  <si>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</si>
  <si>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</si>
  <si>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</si>
  <si>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</si>
  <si>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</si>
  <si>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</si>
  <si>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</si>
  <si>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</si>
  <si>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</si>
  <si>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</si>
  <si>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</si>
  <si>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</si>
  <si>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</si>
  <si>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</si>
  <si>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</si>
  <si>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</si>
  <si>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</si>
  <si>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</si>
  <si>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</si>
  <si>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</si>
  <si>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</si>
  <si>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</si>
  <si>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</si>
  <si>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</si>
  <si>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</si>
  <si>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</si>
  <si>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</si>
  <si>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</si>
  <si>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</si>
  <si>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</si>
  <si>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</si>
  <si>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</si>
  <si>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</si>
  <si>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</si>
  <si>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</si>
  <si>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</si>
  <si>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</si>
  <si>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</si>
  <si>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</si>
  <si>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</si>
  <si>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</si>
  <si>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</si>
  <si>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</si>
  <si>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</si>
  <si>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</si>
  <si>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</si>
  <si>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</si>
  <si>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</si>
  <si>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</si>
  <si>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</si>
  <si>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</si>
  <si>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</si>
  <si>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</si>
  <si>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</si>
  <si>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</si>
  <si>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</si>
  <si>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</si>
  <si>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</si>
  <si>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</si>
  <si>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</si>
  <si>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</si>
  <si>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</si>
  <si>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</si>
  <si>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</si>
  <si>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</si>
  <si>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</si>
  <si>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</si>
  <si>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</si>
  <si>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</si>
  <si>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</si>
  <si>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</si>
  <si>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</si>
  <si>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</si>
  <si>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</si>
  <si>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</si>
  <si>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</si>
  <si>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</si>
  <si>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</si>
  <si>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</si>
  <si>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</si>
  <si>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</si>
  <si>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</si>
  <si>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</si>
  <si>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</si>
  <si>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</si>
  <si>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</si>
  <si>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</si>
  <si>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</si>
  <si>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</si>
  <si>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</si>
  <si>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</si>
  <si>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</si>
  <si>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</si>
  <si>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</si>
  <si>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</si>
  <si>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</si>
  <si>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</si>
  <si>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</si>
  <si>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</si>
  <si>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</si>
  <si>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</si>
  <si>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</si>
  <si>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</si>
  <si>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</si>
  <si>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</si>
  <si>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</si>
  <si>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</si>
  <si>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</si>
  <si>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</si>
  <si>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</si>
  <si>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</si>
  <si>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</si>
  <si>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</si>
  <si>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</si>
  <si>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</si>
  <si>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</si>
  <si>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</si>
  <si>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</si>
  <si>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</si>
  <si>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</si>
  <si>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</si>
  <si>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</si>
  <si>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</si>
  <si>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</si>
  <si>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</si>
  <si>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</si>
  <si>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</si>
  <si>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</si>
  <si>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</si>
  <si>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</si>
  <si>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</si>
  <si>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</si>
  <si>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</si>
  <si>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</si>
  <si>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</si>
  <si>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</si>
  <si>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</si>
  <si>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</si>
  <si>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</si>
  <si>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</si>
  <si>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</si>
  <si>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</si>
  <si>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</si>
  <si>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</si>
  <si>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</si>
  <si>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</si>
  <si>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</si>
  <si>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</si>
  <si>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</si>
  <si>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</si>
  <si>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</si>
  <si>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</si>
  <si>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</si>
  <si>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</si>
  <si>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</si>
  <si>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</si>
  <si>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</si>
  <si>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</si>
  <si>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</si>
  <si>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</si>
  <si>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</si>
  <si>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</si>
  <si>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</si>
  <si>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</si>
  <si>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</si>
  <si>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</si>
  <si>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</si>
  <si>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</si>
  <si>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</si>
  <si>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</si>
  <si>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</si>
  <si>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</si>
  <si>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</si>
  <si>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</si>
  <si>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</si>
  <si>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</si>
  <si>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</si>
  <si>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</si>
  <si>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</si>
  <si>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</si>
  <si>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</si>
  <si>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</si>
  <si>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</si>
  <si>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</si>
  <si>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</si>
  <si>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</si>
  <si>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</si>
  <si>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</si>
  <si>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</si>
  <si>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</si>
  <si>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</si>
  <si>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</si>
  <si>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</si>
  <si>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</si>
  <si>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</si>
  <si>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</si>
  <si>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</si>
  <si>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</si>
  <si>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</si>
  <si>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</si>
  <si>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</si>
  <si>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</si>
  <si>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</si>
  <si>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</si>
  <si>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</si>
  <si>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</si>
  <si>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</si>
  <si>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</si>
  <si>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</si>
  <si>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</si>
  <si>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</si>
  <si>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</si>
  <si>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</si>
  <si>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</si>
  <si>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</si>
  <si>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</si>
  <si>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</si>
  <si>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</si>
  <si>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</si>
  <si>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</si>
  <si>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</si>
  <si>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</si>
  <si>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</si>
  <si>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</si>
  <si>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</si>
  <si>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</si>
  <si>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</si>
  <si>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</si>
  <si>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</si>
  <si>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</si>
  <si>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</si>
  <si>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</si>
  <si>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</si>
  <si>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</si>
  <si>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</si>
  <si>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</si>
  <si>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</si>
  <si>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</si>
  <si>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</si>
  <si>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</si>
  <si>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</si>
  <si>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</si>
  <si>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</si>
  <si>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</si>
  <si>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</si>
  <si>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</si>
  <si>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</si>
  <si>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</si>
  <si>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</si>
  <si>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</si>
  <si>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</si>
  <si>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</si>
  <si>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</si>
  <si>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</si>
  <si>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</si>
  <si>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</si>
  <si>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</si>
  <si>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</si>
  <si>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</si>
  <si>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</si>
  <si>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</si>
  <si>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</si>
  <si>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</si>
  <si>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</si>
  <si>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</si>
  <si>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</si>
  <si>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</si>
  <si>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</si>
  <si>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</si>
  <si>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</si>
  <si>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</si>
  <si>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</si>
  <si>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</si>
  <si>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</si>
  <si>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</si>
  <si>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</si>
  <si>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</si>
  <si>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</si>
  <si>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</si>
  <si>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</si>
  <si>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</si>
  <si>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</si>
  <si>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</si>
  <si>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</si>
  <si>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</si>
  <si>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</si>
  <si>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</si>
  <si>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</si>
  <si>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</si>
  <si>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</si>
  <si>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</si>
  <si>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</si>
  <si>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</si>
  <si>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</si>
  <si>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</si>
  <si>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</si>
  <si>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</si>
  <si>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</si>
  <si>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</si>
  <si>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</si>
  <si>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</si>
  <si>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</si>
  <si>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</si>
  <si>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</si>
  <si>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</si>
  <si>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</si>
  <si>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</si>
  <si>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</si>
  <si>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</si>
  <si>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</si>
  <si>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</si>
  <si>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</si>
  <si>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</si>
  <si>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</si>
  <si>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</si>
  <si>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</si>
  <si>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</si>
  <si>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</si>
  <si>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</si>
  <si>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</si>
  <si>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</si>
  <si>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</si>
  <si>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</si>
  <si>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</si>
  <si>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</si>
  <si>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</si>
  <si>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</si>
  <si>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</si>
  <si>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</si>
  <si>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</si>
  <si>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</si>
  <si>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</si>
  <si>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</si>
  <si>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</si>
  <si>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</si>
  <si>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</si>
  <si>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</si>
  <si>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</si>
  <si>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</si>
  <si>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</si>
  <si>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</si>
  <si>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</si>
  <si>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</si>
  <si>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</si>
  <si>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</si>
  <si>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</si>
  <si>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</si>
  <si>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</si>
  <si>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</si>
  <si>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</si>
  <si>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</si>
  <si>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</si>
  <si>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</si>
  <si>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</si>
  <si>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</si>
  <si>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</si>
  <si>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</si>
  <si>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</si>
  <si>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</si>
  <si>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</si>
  <si>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</si>
  <si>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</si>
  <si>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</si>
  <si>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</si>
  <si>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</si>
  <si>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</si>
  <si>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</si>
  <si>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</si>
  <si>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</si>
  <si>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</si>
  <si>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</si>
  <si>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</si>
  <si>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</si>
  <si>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</si>
  <si>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</si>
  <si>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</si>
  <si>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</si>
  <si>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</si>
  <si>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</si>
  <si>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</si>
  <si>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</si>
  <si>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</si>
  <si>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</si>
  <si>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</si>
  <si>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</si>
  <si>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</si>
  <si>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</si>
  <si>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</si>
  <si>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</si>
  <si>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</si>
  <si>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</si>
  <si>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</si>
  <si>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</si>
  <si>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</si>
  <si>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</si>
  <si>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</si>
  <si>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</si>
  <si>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</si>
  <si>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</si>
  <si>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</si>
  <si>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</si>
  <si>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</si>
  <si>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</si>
  <si>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</si>
  <si>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</si>
  <si>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</si>
  <si>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</si>
  <si>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</si>
  <si>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</si>
  <si>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</si>
  <si>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</si>
  <si>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</si>
  <si>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</si>
  <si>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</si>
  <si>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</si>
  <si>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</si>
  <si>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</si>
  <si>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</si>
  <si>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</si>
  <si>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</si>
  <si>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</si>
  <si>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</si>
  <si>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</si>
  <si>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</si>
  <si>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</si>
  <si>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</si>
  <si>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</si>
  <si>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</si>
  <si>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</si>
  <si>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</si>
  <si>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</si>
  <si>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</si>
  <si>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</si>
  <si>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</si>
  <si>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</si>
  <si>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</si>
  <si>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</si>
  <si>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</si>
  <si>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</si>
  <si>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</si>
  <si>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</si>
  <si>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</si>
  <si>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</si>
  <si>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</si>
  <si>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</si>
  <si>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</si>
  <si>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</si>
  <si>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</si>
  <si>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</si>
  <si>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</si>
  <si>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</si>
  <si>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</si>
  <si>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</si>
  <si>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</si>
  <si>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</si>
  <si>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</si>
  <si>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</si>
  <si>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</si>
  <si>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</si>
  <si>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</si>
  <si>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</si>
  <si>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</si>
  <si>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</si>
  <si>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</si>
  <si>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</si>
  <si>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</si>
  <si>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</si>
  <si>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</si>
  <si>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</si>
  <si>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</si>
  <si>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</si>
  <si>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</si>
  <si>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</si>
  <si>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</si>
  <si>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</si>
  <si>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</si>
  <si>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</si>
  <si>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</si>
  <si>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</si>
  <si>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</si>
  <si>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</si>
  <si>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</si>
  <si>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</si>
  <si>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</si>
  <si>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</si>
  <si>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</si>
  <si>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</si>
  <si>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</si>
  <si>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</si>
  <si>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</si>
  <si>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</si>
  <si>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</si>
  <si>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</si>
  <si>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</si>
  <si>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</si>
  <si>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</si>
  <si>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</si>
  <si>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</si>
  <si>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</si>
  <si>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</si>
  <si>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</si>
  <si>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</si>
  <si>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</si>
  <si>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</si>
  <si>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</si>
  <si>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</si>
  <si>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</si>
  <si>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</si>
  <si>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</si>
  <si>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</si>
  <si>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</si>
  <si>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</si>
  <si>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</si>
  <si>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</si>
  <si>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</si>
  <si>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</si>
  <si>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</si>
  <si>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</si>
  <si>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</si>
  <si>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</si>
  <si>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</si>
  <si>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</si>
  <si>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</si>
  <si>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</si>
  <si>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</si>
  <si>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</si>
  <si>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</si>
  <si>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</si>
  <si>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</si>
  <si>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</si>
  <si>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</si>
  <si>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</si>
  <si>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</si>
  <si>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</si>
  <si>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</si>
  <si>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</si>
  <si>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</si>
  <si>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</si>
  <si>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</si>
  <si>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</si>
  <si>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</si>
  <si>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</si>
  <si>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</si>
  <si>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</si>
  <si>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</si>
  <si>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</si>
  <si>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</si>
  <si>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</si>
  <si>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</si>
  <si>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</si>
  <si>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</si>
  <si>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</si>
  <si>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</si>
  <si>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</si>
  <si>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</si>
  <si>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</si>
  <si>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</si>
  <si>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</si>
  <si>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</si>
  <si>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</si>
  <si>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</si>
  <si>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</si>
  <si>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</si>
  <si>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</si>
  <si>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</si>
  <si>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</si>
  <si>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</si>
  <si>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</si>
  <si>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</si>
  <si>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</si>
  <si>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</si>
  <si>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</si>
  <si>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</si>
  <si>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</si>
  <si>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</si>
  <si>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</si>
  <si>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</si>
  <si>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</si>
  <si>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</si>
  <si>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</si>
  <si>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</si>
  <si>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</si>
  <si>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</si>
  <si>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</si>
  <si>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</si>
  <si>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</si>
  <si>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</si>
  <si>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</si>
  <si>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</si>
  <si>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</si>
  <si>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</si>
  <si>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</si>
  <si>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</si>
  <si>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</si>
  <si>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</si>
  <si>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</si>
  <si>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</si>
  <si>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</si>
  <si>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</si>
  <si>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</si>
  <si>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</si>
  <si>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</si>
  <si>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</si>
  <si>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</si>
  <si>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</si>
  <si>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</si>
  <si>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</si>
  <si>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</si>
  <si>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</si>
  <si>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</si>
  <si>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</si>
  <si>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</si>
  <si>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</si>
  <si>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</si>
  <si>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</si>
  <si>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</si>
  <si>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</si>
  <si>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</si>
  <si>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</si>
  <si>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</si>
  <si>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</si>
  <si>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</si>
  <si>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</si>
  <si>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</si>
  <si>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</si>
  <si>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</si>
  <si>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</si>
  <si>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</si>
  <si>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</si>
  <si>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</si>
  <si>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</si>
  <si>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</si>
  <si>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</si>
  <si>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</si>
  <si>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</si>
  <si>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</si>
  <si>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</si>
  <si>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</si>
  <si>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</si>
  <si>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</si>
  <si>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</si>
  <si>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</si>
  <si>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</si>
  <si>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</si>
  <si>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</si>
  <si>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</si>
  <si>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</si>
  <si>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</si>
  <si>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</si>
  <si>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</si>
  <si>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</si>
  <si>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</si>
  <si>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</si>
  <si>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</si>
  <si>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</si>
  <si>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</si>
  <si>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</si>
  <si>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</si>
  <si>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</si>
  <si>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</si>
  <si>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</si>
  <si>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</si>
  <si>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</si>
  <si>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</si>
  <si>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</si>
  <si>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</si>
  <si>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</si>
  <si>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</si>
  <si>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</si>
  <si>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</si>
  <si>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</si>
  <si>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</si>
  <si>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</si>
  <si>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</si>
  <si>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</si>
  <si>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</si>
  <si>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</si>
  <si>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</si>
  <si>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</si>
  <si>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</si>
  <si>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</si>
  <si>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</si>
  <si>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</si>
  <si>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</si>
  <si>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</si>
  <si>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</si>
  <si>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</si>
  <si>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</si>
  <si>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</si>
  <si>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</si>
  <si>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</si>
  <si>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</si>
  <si>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</si>
  <si>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</si>
  <si>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</si>
  <si>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</si>
  <si>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</si>
  <si>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</si>
  <si>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</si>
  <si>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</si>
  <si>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</si>
  <si>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</si>
  <si>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</si>
  <si>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</si>
  <si>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</si>
  <si>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</si>
  <si>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</si>
  <si>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</si>
  <si>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</si>
  <si>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</si>
  <si>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</si>
  <si>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</si>
  <si>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</si>
  <si>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</si>
  <si>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</si>
  <si>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</si>
  <si>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</si>
  <si>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</si>
  <si>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</si>
  <si>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</si>
  <si>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</si>
  <si>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</si>
  <si>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</si>
  <si>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</si>
  <si>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</si>
  <si>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</si>
  <si>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</si>
  <si>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</si>
  <si>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</si>
  <si>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</si>
  <si>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</si>
  <si>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</si>
  <si>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</si>
  <si>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</si>
  <si>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</si>
  <si>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</si>
  <si>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</si>
  <si>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</si>
  <si>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</si>
  <si>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</si>
  <si>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</si>
  <si>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</si>
  <si>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</si>
  <si>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</si>
  <si>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</si>
  <si>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</si>
  <si>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</si>
  <si>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</si>
  <si>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</si>
  <si>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</si>
  <si>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</si>
  <si>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</si>
  <si>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</si>
  <si>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</si>
  <si>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</si>
  <si>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</si>
  <si>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</si>
  <si>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</si>
  <si>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</si>
  <si>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</si>
  <si>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</si>
  <si>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</si>
  <si>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</si>
  <si>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</si>
  <si>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</si>
  <si>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</si>
  <si>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</si>
  <si>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</si>
  <si>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</si>
  <si>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</si>
  <si>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</si>
  <si>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</si>
  <si>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</si>
  <si>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</si>
  <si>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</si>
  <si>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</si>
  <si>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</si>
  <si>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</si>
  <si>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</si>
  <si>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</si>
  <si>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</si>
  <si>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</si>
  <si>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</si>
  <si>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</si>
  <si>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</si>
  <si>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</si>
  <si>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</si>
  <si>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</si>
  <si>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</si>
  <si>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</si>
  <si>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</si>
  <si>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</si>
  <si>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</si>
  <si>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</si>
  <si>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</si>
  <si>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</si>
  <si>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</si>
  <si>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</si>
  <si>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</si>
  <si>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</si>
  <si>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</si>
  <si>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</si>
  <si>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</si>
  <si>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</si>
  <si>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</si>
  <si>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</si>
  <si>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</si>
  <si>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</si>
  <si>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</si>
  <si>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</si>
  <si>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</si>
  <si>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</si>
  <si>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</si>
  <si>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</si>
  <si>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</si>
  <si>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</si>
  <si>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</si>
  <si>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</si>
  <si>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</si>
  <si>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</si>
  <si>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</si>
  <si>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</si>
  <si>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</si>
  <si>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</si>
  <si>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</si>
  <si>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</si>
  <si>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</si>
  <si>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</si>
  <si>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</si>
  <si>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</si>
  <si>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</si>
  <si>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</si>
  <si>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</si>
  <si>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</si>
  <si>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</si>
  <si>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</si>
  <si>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</si>
  <si>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</si>
  <si>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</si>
  <si>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</si>
  <si>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</si>
  <si>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</si>
  <si>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</si>
  <si>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</si>
  <si>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</si>
  <si>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</si>
  <si>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</si>
  <si>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</si>
  <si>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</si>
  <si>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</si>
  <si>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</si>
  <si>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</si>
  <si>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</si>
  <si>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</si>
  <si>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</si>
  <si>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</si>
  <si>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</si>
  <si>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</si>
  <si>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</si>
  <si>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</si>
  <si>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</si>
  <si>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</si>
  <si>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</si>
  <si>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</si>
  <si>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</si>
  <si>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</si>
  <si>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</si>
  <si>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</si>
  <si>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</si>
  <si>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</si>
  <si>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</si>
  <si>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</si>
  <si>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</si>
  <si>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</si>
  <si>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</si>
  <si>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</si>
  <si>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</si>
  <si>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</si>
  <si>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</si>
  <si>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</si>
  <si>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</si>
  <si>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</si>
  <si>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</si>
  <si>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</si>
  <si>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</si>
  <si>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</si>
  <si>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</si>
  <si>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</si>
  <si>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</si>
  <si>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</si>
  <si>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</si>
  <si>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</si>
  <si>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</si>
  <si>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</si>
  <si>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</si>
  <si>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</si>
  <si>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</si>
  <si>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</si>
  <si>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</si>
  <si>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</si>
  <si>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</si>
  <si>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</si>
  <si>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</si>
  <si>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</si>
  <si>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</si>
  <si>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</si>
  <si>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</si>
  <si>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</si>
  <si>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</si>
  <si>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</si>
  <si>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</si>
  <si>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</si>
  <si>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</si>
  <si>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</si>
  <si>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</si>
  <si>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</si>
  <si>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</si>
  <si>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</si>
  <si>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</si>
  <si>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</si>
  <si>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</si>
  <si>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</si>
  <si>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</si>
  <si>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</si>
  <si>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</si>
  <si>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</si>
  <si>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</si>
  <si>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</si>
  <si>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</si>
  <si>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</si>
  <si>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</si>
  <si>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</si>
  <si>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</si>
  <si>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</si>
  <si>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</si>
  <si>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</si>
  <si>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</si>
  <si>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</si>
  <si>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</si>
  <si>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</si>
  <si>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</si>
  <si>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</si>
  <si>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</si>
  <si>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</si>
  <si>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</si>
  <si>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</si>
  <si>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</si>
  <si>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</si>
  <si>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</si>
  <si>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</si>
  <si>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</si>
  <si>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</si>
  <si>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</si>
  <si>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</si>
  <si>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</si>
  <si>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</si>
  <si>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</si>
  <si>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</si>
  <si>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</si>
  <si>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</si>
  <si>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</si>
  <si>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</si>
  <si>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</si>
  <si>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</si>
  <si>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</si>
  <si>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</si>
  <si>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</si>
  <si>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</si>
  <si>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</si>
  <si>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</si>
  <si>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</si>
  <si>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</si>
  <si>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</si>
  <si>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</si>
  <si>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</si>
  <si>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</si>
  <si>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</si>
  <si>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</si>
  <si>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</si>
  <si>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</si>
  <si>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</si>
  <si>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</si>
  <si>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</si>
  <si>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</si>
  <si>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</si>
  <si>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</si>
  <si>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</si>
  <si>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</si>
  <si>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</si>
  <si>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</si>
  <si>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</si>
  <si>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</si>
  <si>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</si>
  <si>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</si>
  <si>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</si>
  <si>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</si>
  <si>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</si>
  <si>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</si>
  <si>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</si>
  <si>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</si>
  <si>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</si>
  <si>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</si>
  <si>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</si>
  <si>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</si>
  <si>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</si>
  <si>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</si>
  <si>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</si>
  <si>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</si>
  <si>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</si>
  <si>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</si>
  <si>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</si>
  <si>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</si>
  <si>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</si>
  <si>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</si>
  <si>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</si>
  <si>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</si>
  <si>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</si>
  <si>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</si>
  <si>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</si>
  <si>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</si>
  <si>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</si>
  <si>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</si>
  <si>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</si>
  <si>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</si>
  <si>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</si>
  <si>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</si>
  <si>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</si>
  <si>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</si>
  <si>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</si>
  <si>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</si>
  <si>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</si>
  <si>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</si>
  <si>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</si>
  <si>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</si>
  <si>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</si>
  <si>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</si>
  <si>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</si>
  <si>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</si>
  <si>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</si>
  <si>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</si>
  <si>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</si>
  <si>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</si>
  <si>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</si>
  <si>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</si>
  <si>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</si>
  <si>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</si>
  <si>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</si>
  <si>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</si>
  <si>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</si>
  <si>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</si>
  <si>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</si>
  <si>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</si>
  <si>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</si>
  <si>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</si>
  <si>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</si>
  <si>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</si>
  <si>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</si>
  <si>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</si>
  <si>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</si>
  <si>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</si>
  <si>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</si>
  <si>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</si>
  <si>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</si>
  <si>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</si>
  <si>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</si>
  <si>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</si>
  <si>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</si>
  <si>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</si>
  <si>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</si>
  <si>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</si>
  <si>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</si>
  <si>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</si>
  <si>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</si>
  <si>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</si>
  <si>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</si>
  <si>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</si>
  <si>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</si>
  <si>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</si>
  <si>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</si>
  <si>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</si>
  <si>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</si>
  <si>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</si>
  <si>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</si>
  <si>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</si>
  <si>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</si>
  <si>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</si>
  <si>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</si>
  <si>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</si>
  <si>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</si>
  <si>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</si>
  <si>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</si>
  <si>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</si>
  <si>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</si>
  <si>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</si>
  <si>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</si>
  <si>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</si>
  <si>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</si>
  <si>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</si>
  <si>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</si>
  <si>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</si>
  <si>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</si>
  <si>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</si>
  <si>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</si>
  <si>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</si>
  <si>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</si>
  <si>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</si>
  <si>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</si>
  <si>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</si>
  <si>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</si>
  <si>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</si>
  <si>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</si>
  <si>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</si>
  <si>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</si>
  <si>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</si>
  <si>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</si>
  <si>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</si>
  <si>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</si>
  <si>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</si>
  <si>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</si>
  <si>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</si>
  <si>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</si>
  <si>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</si>
  <si>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</si>
  <si>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</si>
  <si>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</si>
  <si>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</si>
  <si>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</si>
  <si>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</si>
  <si>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</si>
  <si>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</si>
  <si>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</si>
  <si>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</si>
  <si>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</si>
  <si>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</si>
  <si>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</si>
  <si>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</si>
  <si>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</si>
  <si>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</si>
  <si>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</si>
  <si>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</si>
  <si>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</si>
  <si>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</si>
  <si>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</si>
  <si>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</si>
  <si>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</si>
  <si>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</si>
  <si>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</si>
  <si>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</si>
  <si>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</si>
  <si>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</si>
  <si>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</si>
  <si>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</si>
  <si>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</si>
  <si>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</si>
  <si>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</si>
  <si>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</si>
  <si>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</si>
  <si>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</si>
  <si>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</si>
  <si>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</si>
  <si>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</si>
  <si>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</si>
  <si>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</si>
  <si>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</si>
  <si>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</si>
  <si>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</si>
  <si>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</si>
  <si>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</si>
  <si>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</si>
  <si>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</si>
  <si>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</si>
  <si>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</si>
  <si>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</si>
  <si>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</si>
  <si>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</si>
  <si>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</si>
  <si>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</si>
  <si>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</si>
  <si>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</si>
  <si>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</si>
  <si>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</si>
  <si>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</si>
  <si>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</si>
  <si>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</si>
  <si>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</si>
  <si>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</si>
  <si>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</si>
  <si>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</si>
  <si>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</si>
  <si>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</si>
  <si>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</si>
  <si>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</si>
  <si>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</si>
  <si>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</si>
  <si>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</si>
  <si>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</si>
  <si>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</si>
  <si>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</si>
  <si>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</si>
  <si>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</si>
  <si>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</si>
  <si>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</si>
  <si>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</si>
  <si>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</si>
  <si>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</si>
  <si>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</si>
  <si>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</si>
  <si>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</si>
  <si>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</si>
  <si>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</si>
  <si>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</si>
  <si>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</si>
  <si>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</si>
  <si>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</si>
  <si>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</si>
  <si>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</si>
  <si>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</si>
  <si>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</si>
  <si>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</si>
  <si>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</si>
  <si>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</si>
  <si>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</si>
  <si>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</si>
  <si>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</si>
  <si>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</si>
  <si>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</si>
  <si>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</si>
  <si>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</si>
  <si>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</si>
  <si>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</si>
  <si>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</si>
  <si>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</si>
  <si>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</si>
  <si>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</si>
  <si>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</si>
  <si>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</si>
  <si>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</si>
  <si>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</si>
  <si>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</si>
  <si>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</si>
  <si>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</si>
  <si>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</si>
  <si>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</si>
  <si>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</si>
  <si>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</si>
  <si>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</si>
  <si>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</si>
  <si>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</si>
  <si>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</si>
  <si>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</si>
  <si>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</si>
  <si>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</si>
  <si>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</si>
  <si>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</si>
  <si>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</si>
  <si>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</si>
  <si>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</si>
  <si>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</si>
  <si>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</si>
  <si>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</si>
  <si>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</si>
  <si>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</si>
  <si>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</si>
  <si>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</si>
  <si>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</si>
  <si>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</si>
  <si>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</si>
  <si>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</si>
  <si>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</si>
  <si>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</si>
  <si>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</si>
  <si>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</si>
  <si>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</si>
  <si>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</si>
  <si>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</si>
  <si>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</si>
  <si>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</si>
  <si>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</si>
  <si>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</si>
  <si>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</si>
  <si>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</si>
  <si>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</si>
  <si>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</si>
  <si>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</si>
  <si>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</si>
  <si>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</si>
  <si>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</si>
  <si>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</si>
  <si>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</si>
  <si>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</si>
  <si>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</si>
  <si>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</si>
  <si>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</si>
  <si>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</si>
  <si>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</si>
  <si>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</si>
  <si>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</si>
  <si>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</si>
  <si>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</si>
  <si>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</si>
  <si>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</si>
  <si>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</si>
  <si>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</si>
  <si>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</si>
  <si>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</si>
  <si>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</si>
  <si>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</si>
  <si>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</si>
  <si>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</si>
  <si>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</si>
  <si>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</si>
  <si>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</si>
  <si>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</si>
  <si>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</si>
  <si>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</si>
  <si>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</si>
  <si>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</si>
  <si>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</si>
  <si>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</si>
  <si>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</si>
  <si>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</si>
  <si>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</si>
  <si>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</si>
  <si>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</si>
  <si>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</si>
  <si>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</si>
  <si>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</si>
  <si>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</si>
  <si>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</si>
  <si>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</si>
  <si>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</si>
  <si>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</si>
  <si>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</si>
  <si>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</si>
  <si>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</si>
  <si>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</si>
  <si>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</si>
  <si>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</si>
  <si>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</si>
  <si>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</si>
  <si>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</si>
  <si>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</si>
  <si>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</si>
  <si>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</si>
  <si>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</si>
  <si>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</si>
  <si>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</si>
  <si>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</si>
  <si>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</si>
  <si>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</si>
  <si>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</si>
  <si>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</si>
  <si>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</si>
  <si>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</si>
  <si>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</si>
  <si>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</si>
  <si>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</si>
  <si>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</si>
  <si>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</si>
  <si>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</si>
  <si>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</si>
  <si>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</si>
  <si>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</si>
  <si>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</si>
  <si>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</si>
  <si>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</si>
  <si>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</si>
  <si>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</si>
  <si>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</si>
  <si>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</si>
  <si>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</si>
  <si>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</si>
  <si>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</si>
  <si>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</si>
  <si>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</si>
  <si>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</si>
  <si>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</si>
  <si>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</si>
  <si>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</si>
  <si>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</si>
  <si>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</si>
  <si>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</si>
  <si>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</si>
  <si>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</si>
  <si>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</si>
  <si>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</si>
  <si>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</si>
  <si>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</si>
  <si>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</si>
  <si>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</si>
  <si>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</si>
  <si>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</si>
  <si>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</si>
  <si>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</si>
  <si>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</si>
  <si>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</si>
  <si>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</si>
  <si>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</si>
  <si>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</si>
  <si>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</si>
  <si>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</si>
  <si>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</si>
  <si>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</si>
  <si>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</si>
  <si>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</si>
  <si>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</si>
  <si>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</si>
  <si>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</si>
  <si>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</si>
  <si>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</si>
  <si>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</si>
  <si>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</si>
  <si>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</si>
  <si>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</si>
  <si>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</si>
  <si>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</si>
  <si>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</si>
  <si>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</si>
  <si>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</si>
  <si>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</si>
  <si>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</si>
  <si>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</si>
  <si>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</si>
  <si>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</si>
  <si>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</si>
  <si>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</si>
  <si>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</si>
  <si>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</si>
  <si>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</si>
  <si>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</si>
  <si>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</si>
  <si>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</si>
  <si>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</si>
  <si>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</si>
  <si>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</si>
  <si>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</si>
  <si>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</si>
  <si>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</si>
  <si>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</si>
  <si>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</si>
  <si>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</si>
  <si>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</si>
  <si>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</si>
  <si>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</si>
  <si>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</si>
  <si>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</si>
  <si>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</si>
  <si>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</si>
  <si>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</si>
  <si>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</si>
  <si>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</si>
  <si>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</si>
  <si>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</si>
  <si>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</si>
  <si>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</si>
  <si>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</si>
  <si>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</si>
  <si>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</si>
  <si>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</si>
  <si>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</si>
  <si>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</si>
  <si>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</si>
  <si>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</si>
  <si>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</si>
  <si>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</si>
  <si>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</si>
  <si>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</si>
  <si>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</si>
  <si>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</si>
  <si>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</si>
  <si>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</si>
  <si>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</si>
  <si>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</si>
  <si>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</si>
  <si>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</si>
  <si>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</si>
  <si>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</si>
  <si>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</si>
  <si>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</si>
  <si>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</si>
  <si>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</si>
  <si>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</si>
  <si>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</si>
  <si>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</si>
  <si>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</si>
  <si>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</si>
  <si>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</si>
  <si>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</si>
  <si>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</si>
  <si>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</si>
  <si>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</si>
  <si>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</si>
  <si>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</si>
  <si>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</si>
  <si>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</si>
  <si>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</si>
  <si>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</si>
  <si>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</si>
  <si>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</si>
  <si>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</si>
  <si>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</si>
  <si>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</si>
  <si>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</si>
  <si>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</si>
  <si>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</si>
  <si>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</si>
  <si>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</si>
  <si>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</si>
  <si>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</si>
  <si>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</si>
  <si>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</si>
  <si>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</si>
  <si>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</si>
  <si>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</si>
  <si>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</si>
  <si>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</si>
  <si>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</si>
  <si>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</si>
  <si>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</si>
  <si>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</si>
  <si>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</si>
  <si>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</si>
  <si>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</si>
  <si>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</si>
  <si>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</si>
  <si>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</si>
  <si>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</si>
  <si>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</si>
  <si>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</si>
  <si>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</si>
  <si>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</si>
  <si>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</si>
  <si>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</si>
  <si>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</si>
  <si>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</si>
  <si>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</si>
  <si>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</si>
  <si>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</si>
  <si>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</si>
  <si>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</si>
  <si>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</si>
  <si>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</si>
  <si>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</si>
  <si>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</si>
  <si>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</si>
  <si>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</si>
  <si>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</si>
  <si>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</si>
  <si>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</si>
  <si>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</si>
  <si>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</si>
  <si>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</si>
  <si>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</si>
  <si>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</si>
  <si>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</si>
  <si>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</si>
  <si>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</si>
  <si>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</si>
  <si>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</si>
  <si>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</si>
  <si>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</si>
  <si>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</si>
  <si>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</si>
  <si>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</si>
  <si>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</si>
  <si>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</si>
  <si>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</si>
  <si>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</si>
  <si>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</si>
  <si>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</si>
  <si>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</si>
  <si>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</si>
  <si>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</si>
  <si>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</si>
  <si>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</si>
  <si>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</si>
  <si>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</si>
  <si>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</si>
  <si>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</si>
  <si>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</si>
  <si>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</si>
  <si>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</si>
  <si>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</si>
  <si>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</si>
  <si>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</si>
  <si>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</si>
  <si>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</si>
  <si>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</si>
  <si>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</si>
  <si>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</si>
  <si>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</si>
  <si>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</si>
  <si>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</si>
  <si>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</si>
  <si>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</si>
  <si>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</si>
  <si>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</si>
  <si>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</si>
  <si>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</si>
  <si>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</si>
  <si>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</si>
  <si>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</si>
  <si>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</si>
  <si>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</si>
  <si>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</si>
  <si>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</si>
  <si>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</si>
  <si>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</si>
  <si>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</si>
  <si>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</si>
  <si>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</si>
  <si>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</si>
  <si>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</si>
  <si>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</si>
  <si>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</si>
  <si>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</si>
  <si>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</si>
  <si>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</si>
  <si>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</si>
  <si>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</si>
  <si>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</si>
  <si>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</si>
  <si>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</si>
  <si>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</si>
  <si>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</si>
  <si>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</si>
  <si>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</si>
  <si>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</si>
  <si>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</si>
  <si>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</si>
  <si>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</si>
  <si>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</si>
  <si>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</si>
  <si>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</si>
  <si>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</si>
  <si>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</si>
  <si>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</si>
  <si>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</si>
  <si>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</si>
  <si>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</si>
  <si>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</si>
  <si>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</si>
  <si>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</si>
  <si>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</si>
  <si>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</si>
  <si>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</si>
  <si>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</si>
  <si>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</si>
  <si>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</si>
  <si>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</si>
  <si>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</si>
  <si>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</si>
  <si>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</si>
  <si>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</si>
  <si>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</si>
  <si>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</si>
  <si>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</si>
  <si>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</si>
  <si>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</si>
  <si>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</si>
  <si>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</si>
  <si>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</si>
  <si>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</si>
  <si>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</si>
  <si>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</si>
  <si>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</si>
  <si>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</si>
  <si>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</si>
  <si>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</si>
  <si>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</si>
  <si>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</si>
  <si>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</si>
  <si>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</si>
  <si>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</si>
  <si>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</si>
  <si>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</si>
  <si>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</si>
  <si>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</si>
  <si>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</si>
  <si>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</si>
  <si>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</si>
  <si>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</si>
  <si>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</si>
  <si>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</si>
  <si>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</si>
  <si>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</si>
  <si>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</si>
  <si>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</si>
  <si>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</si>
  <si>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</si>
  <si>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</si>
  <si>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</si>
  <si>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</si>
  <si>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</si>
  <si>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</si>
  <si>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</si>
  <si>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</si>
  <si>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</si>
  <si>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</si>
  <si>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</si>
  <si>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</si>
  <si>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</si>
  <si>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</si>
  <si>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</si>
  <si>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</si>
  <si>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</si>
  <si>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</si>
  <si>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</si>
  <si>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</si>
  <si>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</si>
  <si>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</si>
  <si>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</si>
  <si>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</si>
  <si>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</si>
  <si>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</si>
  <si>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</si>
  <si>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</si>
  <si>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</si>
  <si>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</si>
  <si>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</si>
  <si>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</si>
  <si>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</si>
  <si>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</si>
  <si>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</si>
  <si>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</si>
  <si>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</si>
  <si>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</si>
  <si>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</si>
  <si>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</si>
  <si>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</si>
  <si>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</si>
  <si>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</si>
  <si>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</si>
  <si>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</si>
  <si>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</si>
  <si>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</si>
  <si>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</si>
  <si>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</si>
  <si>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</si>
  <si>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</si>
  <si>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</si>
  <si>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</si>
  <si>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</si>
  <si>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</si>
  <si>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</si>
  <si>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</si>
  <si>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</si>
  <si>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</si>
  <si>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</si>
  <si>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</si>
  <si>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</si>
  <si>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</si>
  <si>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</si>
  <si>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</si>
  <si>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</si>
  <si>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</si>
  <si>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</si>
  <si>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</si>
  <si>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</si>
  <si>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</si>
  <si>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</si>
  <si>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</si>
  <si>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</si>
  <si>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</si>
  <si>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</si>
  <si>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</si>
  <si>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</si>
  <si>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</si>
  <si>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</si>
  <si>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</si>
  <si>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</si>
  <si>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</si>
  <si>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</si>
  <si>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</si>
  <si>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</si>
  <si>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</si>
  <si>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</si>
  <si>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</si>
  <si>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</si>
  <si>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</si>
  <si>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</si>
  <si>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</si>
  <si>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</si>
  <si>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</si>
  <si>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</si>
  <si>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</si>
  <si>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</si>
  <si>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</si>
  <si>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</si>
  <si>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</si>
  <si>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</si>
  <si>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</si>
  <si>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</si>
  <si>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</si>
  <si>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</si>
  <si>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</si>
  <si>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</si>
  <si>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</si>
  <si>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</si>
  <si>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</si>
  <si>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</si>
  <si>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</si>
  <si>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</si>
  <si>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</si>
  <si>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</si>
  <si>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</si>
  <si>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</si>
  <si>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</si>
  <si>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</si>
  <si>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</si>
  <si>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</si>
  <si>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</si>
  <si>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</si>
  <si>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</si>
  <si>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</si>
  <si>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</si>
  <si>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</si>
  <si>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</si>
  <si>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</si>
  <si>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</si>
  <si>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</si>
  <si>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</si>
  <si>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</si>
  <si>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</si>
  <si>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</si>
  <si>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</si>
  <si>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</si>
  <si>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</si>
  <si>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</si>
  <si>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</si>
  <si>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</si>
  <si>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</si>
  <si>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</si>
  <si>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</si>
  <si>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</si>
  <si>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</si>
  <si>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</si>
  <si>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</si>
  <si>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</si>
  <si>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</si>
  <si>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</si>
  <si>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</si>
  <si>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</si>
  <si>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</si>
  <si>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</si>
  <si>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</si>
  <si>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</si>
  <si>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</si>
  <si>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</si>
  <si>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</si>
  <si>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</si>
  <si>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</si>
  <si>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</si>
  <si>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</si>
  <si>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</si>
  <si>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</si>
  <si>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</si>
  <si>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</si>
  <si>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</si>
  <si>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</si>
  <si>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</si>
  <si>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</si>
  <si>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</si>
  <si>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</si>
  <si>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</si>
  <si>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</si>
  <si>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</si>
  <si>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</si>
  <si>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</si>
  <si>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</si>
  <si>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</si>
  <si>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</si>
  <si>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</si>
  <si>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</si>
  <si>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</si>
  <si>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</si>
  <si>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</si>
  <si>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</si>
  <si>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</si>
  <si>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</si>
  <si>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</si>
  <si>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</si>
  <si>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</si>
  <si>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</si>
  <si>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</si>
  <si>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</si>
  <si>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</si>
  <si>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</si>
  <si>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</si>
  <si>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</si>
  <si>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</si>
  <si>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</si>
  <si>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</si>
  <si>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</si>
  <si>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</si>
  <si>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</si>
  <si>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</si>
  <si>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</si>
  <si>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</si>
  <si>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</si>
  <si>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</si>
  <si>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</si>
  <si>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</si>
  <si>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</si>
  <si>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</si>
  <si>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</si>
  <si>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</si>
  <si>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</si>
  <si>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</si>
  <si>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</si>
  <si>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</si>
  <si>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</si>
  <si>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</si>
  <si>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</si>
  <si>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</si>
  <si>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</si>
  <si>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</si>
  <si>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</si>
  <si>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</si>
  <si>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</si>
  <si>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</si>
  <si>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</si>
  <si>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</si>
  <si>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</si>
  <si>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</si>
  <si>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</si>
  <si>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</si>
  <si>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</si>
  <si>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</si>
  <si>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</si>
  <si>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</si>
  <si>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</si>
  <si>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</si>
  <si>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</si>
  <si>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</si>
  <si>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</si>
  <si>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</si>
  <si>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</si>
  <si>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</si>
  <si>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</si>
  <si>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</si>
  <si>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</si>
  <si>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</si>
  <si>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</si>
  <si>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</si>
  <si>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</si>
  <si>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</si>
  <si>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</si>
  <si>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</si>
  <si>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</si>
  <si>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</si>
  <si>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</si>
  <si>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</si>
  <si>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</si>
  <si>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</si>
  <si>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</si>
  <si>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</si>
  <si>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</si>
  <si>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</si>
  <si>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</si>
  <si>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</si>
  <si>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</si>
  <si>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</si>
  <si>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</si>
  <si>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</si>
  <si>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</si>
  <si>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</si>
  <si>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</si>
  <si>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</si>
  <si>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</si>
  <si>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</si>
  <si>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</si>
  <si>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</si>
  <si>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</si>
  <si>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</si>
  <si>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</si>
  <si>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</si>
  <si>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</si>
  <si>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</si>
  <si>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</si>
  <si>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</si>
  <si>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</si>
  <si>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</si>
  <si>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</si>
  <si>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</si>
  <si>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</si>
  <si>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</si>
  <si>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</si>
  <si>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</si>
  <si>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</si>
  <si>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</si>
  <si>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</si>
  <si>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</si>
  <si>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</si>
  <si>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</si>
  <si>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</si>
  <si>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</si>
  <si>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</si>
  <si>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</si>
  <si>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</si>
  <si>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</si>
  <si>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</si>
  <si>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</si>
  <si>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</si>
  <si>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</si>
  <si>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</si>
  <si>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</si>
  <si>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</si>
  <si>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</si>
  <si>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</si>
  <si>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</si>
  <si>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</si>
  <si>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</si>
  <si>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</si>
  <si>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</si>
  <si>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</si>
  <si>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</si>
  <si>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</si>
  <si>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</si>
  <si>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</si>
  <si>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</si>
  <si>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</si>
  <si>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</si>
  <si>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</si>
  <si>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</si>
  <si>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</si>
  <si>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</si>
  <si>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</si>
  <si>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</si>
  <si>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</si>
  <si>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</si>
  <si>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</si>
  <si>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</si>
  <si>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</si>
  <si>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</si>
  <si>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</si>
  <si>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</si>
  <si>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</si>
  <si>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</si>
  <si>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</si>
  <si>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</si>
  <si>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</si>
  <si>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</si>
  <si>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</si>
  <si>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</si>
  <si>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</si>
  <si>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</si>
  <si>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</si>
  <si>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</si>
  <si>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</si>
  <si>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</si>
  <si>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</si>
  <si>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</si>
  <si>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</si>
  <si>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</si>
  <si>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</si>
  <si>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</si>
  <si>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</si>
  <si>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</si>
  <si>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</si>
  <si>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</si>
  <si>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</si>
  <si>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</si>
  <si>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</si>
  <si>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</si>
  <si>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</si>
  <si>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</si>
  <si>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</si>
  <si>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</si>
  <si>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</si>
  <si>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</si>
  <si>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</si>
  <si>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</si>
  <si>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</si>
  <si>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</si>
  <si>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</si>
  <si>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</si>
  <si>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</si>
  <si>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</si>
  <si>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</si>
  <si>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</si>
  <si>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</si>
  <si>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</si>
  <si>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</si>
  <si>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</si>
  <si>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</si>
  <si>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</si>
  <si>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</si>
  <si>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</si>
  <si>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</si>
  <si>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</si>
  <si>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</si>
  <si>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</si>
  <si>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</si>
  <si>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</si>
  <si>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</si>
  <si>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</si>
  <si>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</si>
  <si>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</si>
  <si>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</si>
  <si>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</si>
  <si>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</si>
  <si>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</si>
  <si>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</si>
  <si>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</si>
  <si>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</si>
  <si>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</si>
  <si>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</si>
  <si>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</si>
  <si>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</si>
  <si>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</si>
  <si>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</si>
  <si>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</si>
  <si>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</si>
  <si>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</si>
  <si>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</si>
  <si>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</si>
  <si>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</si>
  <si>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</si>
  <si>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</si>
  <si>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</si>
  <si>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</si>
  <si>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</si>
  <si>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</si>
  <si>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</si>
  <si>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</si>
  <si>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</si>
  <si>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</si>
  <si>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</si>
  <si>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</si>
  <si>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</si>
  <si>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</si>
  <si>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</si>
  <si>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</si>
  <si>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</si>
  <si>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</si>
  <si>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</si>
  <si>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</si>
  <si>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</si>
  <si>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</si>
  <si>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</si>
  <si>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</si>
  <si>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</si>
  <si>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</si>
  <si>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</si>
  <si>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</si>
  <si>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</si>
  <si>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</si>
  <si>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</si>
  <si>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</si>
  <si>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</si>
  <si>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</si>
  <si>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</si>
  <si>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</si>
  <si>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</si>
  <si>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</si>
  <si>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</si>
  <si>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</si>
  <si>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</si>
  <si>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</si>
  <si>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</si>
  <si>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</si>
  <si>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</si>
  <si>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</si>
  <si>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</si>
  <si>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</si>
  <si>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</si>
  <si>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</si>
  <si>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</si>
  <si>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</si>
  <si>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</si>
  <si>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</si>
  <si>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</si>
  <si>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</si>
  <si>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</si>
  <si>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</si>
  <si>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</si>
  <si>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</si>
  <si>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</si>
  <si>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</si>
  <si>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</si>
  <si>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</si>
  <si>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</si>
  <si>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</si>
  <si>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</si>
  <si>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</si>
  <si>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</si>
  <si>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</si>
  <si>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</si>
  <si>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</si>
  <si>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</si>
  <si>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</si>
  <si>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</si>
  <si>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</si>
  <si>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</si>
  <si>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</si>
  <si>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</si>
  <si>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</si>
  <si>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</si>
  <si>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</si>
  <si>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</si>
  <si>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</si>
  <si>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</si>
  <si>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</si>
  <si>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</si>
  <si>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</si>
  <si>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</si>
  <si>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</si>
  <si>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</si>
  <si>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</si>
  <si>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</si>
  <si>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</si>
  <si>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</si>
  <si>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</si>
  <si>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</si>
  <si>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</si>
  <si>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</si>
  <si>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</si>
  <si>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</si>
  <si>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</si>
  <si>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</si>
  <si>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</si>
  <si>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</si>
  <si>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</si>
  <si>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</si>
  <si>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</si>
  <si>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</si>
  <si>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</si>
  <si>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</si>
  <si>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</si>
  <si>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</si>
  <si>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</si>
  <si>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</si>
  <si>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</si>
  <si>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</si>
  <si>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</si>
  <si>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</si>
  <si>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</si>
  <si>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</si>
  <si>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</si>
  <si>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</si>
  <si>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</si>
  <si>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</si>
  <si>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</si>
  <si>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</si>
  <si>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</si>
  <si>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</si>
  <si>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</si>
  <si>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</si>
  <si>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</si>
  <si>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</si>
  <si>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</si>
  <si>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</si>
  <si>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</si>
  <si>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</si>
  <si>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</si>
  <si>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</si>
  <si>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</si>
  <si>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</si>
  <si>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</si>
  <si>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</si>
  <si>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</si>
  <si>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</si>
  <si>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</si>
  <si>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</si>
  <si>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</si>
  <si>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</si>
  <si>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</si>
  <si>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</si>
  <si>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</si>
  <si>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</si>
  <si>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</si>
  <si>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</si>
  <si>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</si>
  <si>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</si>
  <si>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</si>
  <si>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</si>
  <si>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</si>
  <si>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</si>
  <si>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</si>
  <si>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</si>
  <si>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</si>
  <si>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</si>
  <si>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</si>
  <si>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</si>
  <si>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</si>
  <si>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</si>
  <si>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</si>
  <si>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</si>
  <si>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</si>
  <si>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</si>
  <si>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</si>
  <si>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</si>
  <si>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</si>
  <si>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</si>
  <si>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</si>
  <si>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</si>
  <si>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</si>
  <si>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</si>
  <si>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</si>
  <si>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</si>
  <si>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</si>
  <si>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</si>
  <si>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</si>
  <si>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</si>
  <si>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</si>
  <si>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</si>
  <si>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</si>
  <si>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</si>
  <si>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</si>
  <si>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</si>
  <si>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</si>
  <si>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</si>
  <si>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</si>
  <si>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</si>
  <si>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</si>
  <si>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</si>
  <si>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</si>
  <si>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</si>
  <si>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</si>
  <si>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</si>
  <si>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</si>
  <si>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</si>
  <si>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</si>
  <si>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</si>
  <si>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</si>
  <si>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</si>
  <si>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</si>
  <si>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</si>
  <si>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</si>
  <si>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</si>
  <si>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</si>
  <si>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</si>
  <si>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</si>
  <si>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</si>
  <si>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</si>
  <si>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</si>
  <si>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</si>
  <si>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</si>
  <si>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</si>
  <si>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</si>
  <si>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</si>
  <si>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</si>
  <si>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</si>
  <si>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</si>
  <si>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</si>
  <si>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</si>
  <si>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</si>
  <si>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</si>
  <si>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</si>
  <si>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</si>
  <si>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</si>
  <si>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</si>
  <si>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</si>
  <si>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</si>
  <si>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</si>
  <si>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</si>
  <si>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</si>
  <si>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</si>
  <si>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</si>
  <si>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</si>
  <si>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</si>
  <si>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</si>
  <si>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</si>
  <si>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</si>
  <si>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</si>
  <si>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</si>
  <si>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</si>
  <si>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</si>
  <si>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</si>
  <si>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</si>
  <si>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</si>
  <si>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</si>
  <si>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</si>
  <si>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</si>
  <si>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</si>
  <si>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</si>
  <si>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</si>
  <si>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</si>
  <si>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</si>
  <si>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</si>
  <si>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</si>
  <si>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</si>
  <si>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</si>
  <si>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</si>
  <si>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</si>
  <si>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</si>
  <si>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</si>
  <si>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</si>
  <si>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</si>
  <si>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</si>
  <si>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</si>
  <si>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</si>
  <si>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</si>
  <si>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</si>
  <si>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</si>
  <si>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</si>
  <si>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</si>
  <si>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</si>
  <si>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</si>
  <si>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</si>
  <si>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</si>
  <si>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</si>
  <si>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</si>
  <si>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</si>
  <si>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</si>
  <si>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</si>
  <si>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</si>
  <si>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</si>
  <si>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</si>
  <si>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</si>
  <si>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</si>
  <si>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</si>
  <si>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</si>
  <si>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</si>
  <si>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</si>
  <si>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</si>
  <si>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</si>
  <si>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</si>
  <si>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</si>
  <si>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</si>
  <si>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</si>
  <si>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</si>
  <si>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</si>
  <si>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</si>
  <si>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</si>
  <si>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</si>
  <si>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</si>
  <si>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</si>
  <si>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</si>
  <si>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</si>
  <si>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</si>
  <si>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</si>
  <si>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</si>
  <si>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</si>
  <si>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</si>
  <si>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</si>
  <si>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</si>
  <si>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</si>
  <si>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</si>
  <si>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</si>
  <si>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</si>
  <si>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</si>
  <si>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</si>
  <si>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</si>
  <si>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</si>
  <si>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</si>
  <si>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</si>
  <si>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</si>
  <si>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</si>
  <si>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</si>
  <si>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</si>
  <si>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</si>
  <si>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</si>
  <si>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</si>
  <si>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</si>
  <si>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</si>
  <si>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</si>
  <si>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</si>
  <si>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</si>
  <si>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</si>
  <si>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</si>
  <si>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</si>
  <si>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</si>
  <si>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</si>
  <si>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</si>
  <si>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</si>
  <si>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</si>
  <si>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</si>
  <si>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</si>
  <si>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</si>
  <si>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</si>
  <si>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</si>
  <si>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</si>
  <si>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</si>
  <si>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</si>
  <si>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</si>
  <si>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</si>
  <si>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</si>
  <si>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</si>
  <si>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</si>
  <si>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</si>
  <si>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</si>
  <si>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</si>
  <si>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</si>
  <si>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</si>
  <si>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</si>
  <si>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</si>
  <si>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</si>
  <si>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</si>
  <si>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</si>
  <si>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</si>
  <si>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</si>
  <si>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</si>
  <si>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</si>
  <si>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</si>
  <si>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</si>
  <si>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</si>
  <si>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</si>
  <si>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</si>
  <si>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</si>
  <si>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</si>
  <si>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</si>
  <si>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</si>
  <si>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</si>
  <si>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</si>
  <si>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</si>
  <si>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</si>
  <si>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</si>
  <si>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</si>
  <si>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</si>
  <si>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</si>
  <si>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</si>
  <si>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</si>
  <si>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</si>
  <si>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</si>
  <si>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</si>
  <si>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</si>
  <si>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</si>
  <si>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</si>
  <si>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</si>
  <si>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</si>
  <si>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</si>
  <si>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</si>
  <si>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</si>
  <si>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</si>
  <si>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</si>
  <si>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</si>
  <si>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</si>
  <si>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</si>
  <si>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</si>
  <si>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</si>
  <si>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</si>
  <si>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</si>
  <si>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</si>
  <si>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</si>
  <si>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</si>
  <si>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</si>
  <si>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</si>
  <si>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</si>
  <si>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</si>
  <si>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</si>
  <si>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</si>
  <si>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</si>
  <si>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</si>
  <si>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</si>
  <si>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</si>
  <si>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</si>
  <si>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</si>
  <si>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</si>
  <si>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</si>
  <si>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</si>
  <si>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</si>
  <si>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</si>
  <si>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</si>
  <si>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</si>
  <si>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</si>
  <si>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</si>
  <si>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</si>
  <si>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</si>
  <si>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</si>
  <si>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</si>
  <si>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</si>
  <si>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</si>
  <si>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</si>
  <si>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</si>
  <si>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</si>
  <si>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</si>
  <si>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</si>
  <si>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</si>
  <si>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</si>
  <si>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</si>
  <si>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</si>
  <si>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</si>
  <si>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</si>
  <si>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</si>
  <si>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</si>
  <si>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</si>
  <si>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</si>
  <si>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</si>
  <si>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</si>
  <si>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</si>
  <si>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</si>
  <si>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</si>
  <si>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</si>
  <si>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</si>
  <si>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</si>
  <si>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</si>
  <si>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</si>
  <si>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</si>
  <si>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</si>
  <si>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</si>
  <si>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</si>
  <si>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</si>
  <si>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</si>
  <si>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</si>
  <si>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</si>
  <si>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</si>
  <si>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</si>
  <si>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</si>
  <si>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</si>
  <si>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</si>
  <si>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</si>
  <si>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</si>
  <si>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</si>
  <si>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</si>
  <si>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</si>
  <si>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</si>
  <si>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</si>
  <si>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</si>
  <si>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</si>
  <si>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</si>
  <si>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</si>
  <si>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</si>
  <si>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</si>
  <si>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</si>
  <si>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</si>
  <si>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</si>
  <si>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</si>
  <si>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</si>
  <si>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</si>
  <si>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</si>
  <si>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</si>
  <si>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</si>
  <si>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</si>
  <si>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</si>
  <si>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</si>
  <si>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</si>
  <si>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</si>
  <si>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</si>
  <si>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</si>
  <si>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</si>
  <si>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</si>
  <si>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</si>
  <si>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</si>
  <si>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</si>
  <si>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</si>
  <si>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</si>
  <si>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</si>
  <si>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</si>
  <si>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</si>
  <si>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</si>
  <si>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</si>
  <si>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</si>
  <si>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</si>
  <si>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</si>
  <si>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</si>
  <si>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</si>
  <si>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</si>
  <si>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</si>
  <si>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</si>
  <si>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</si>
  <si>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</si>
  <si>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</si>
  <si>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</si>
  <si>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</si>
  <si>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</si>
  <si>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</si>
  <si>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</si>
  <si>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</si>
  <si>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</si>
  <si>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</si>
  <si>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</si>
  <si>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</si>
  <si>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</si>
  <si>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</si>
  <si>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</si>
  <si>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</si>
  <si>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</si>
  <si>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</si>
  <si>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</si>
  <si>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</si>
  <si>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</si>
  <si>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</si>
  <si>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</si>
  <si>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</si>
  <si>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</si>
  <si>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</si>
  <si>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</si>
  <si>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</si>
  <si>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</si>
  <si>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</si>
  <si>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</si>
  <si>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</si>
  <si>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</si>
  <si>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</si>
  <si>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</si>
  <si>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</si>
  <si>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</si>
  <si>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</si>
  <si>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</si>
  <si>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</si>
  <si>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</si>
  <si>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</si>
  <si>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</si>
  <si>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</si>
  <si>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</si>
  <si>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</si>
  <si>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</si>
  <si>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</si>
  <si>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</si>
  <si>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</si>
  <si>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</si>
  <si>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</si>
  <si>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</si>
  <si>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</si>
  <si>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</si>
  <si>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</si>
  <si>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</si>
  <si>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</si>
  <si>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</si>
  <si>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</si>
  <si>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</si>
  <si>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</si>
  <si>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</si>
  <si>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</si>
  <si>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</si>
  <si>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</si>
  <si>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</si>
  <si>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</si>
  <si>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</si>
  <si>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</si>
  <si>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</si>
  <si>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</si>
  <si>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</si>
  <si>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</si>
  <si>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</si>
  <si>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</si>
  <si>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</si>
  <si>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</si>
  <si>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</si>
  <si>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</si>
  <si>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</si>
  <si>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</si>
  <si>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</si>
  <si>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</si>
  <si>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</si>
  <si>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</si>
  <si>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</si>
  <si>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</si>
  <si>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</si>
  <si>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</si>
  <si>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</si>
  <si>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</si>
  <si>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</si>
  <si>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</si>
  <si>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</si>
  <si>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</si>
  <si>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</si>
  <si>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</si>
  <si>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</si>
  <si>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</si>
  <si>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</si>
  <si>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</si>
  <si>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</si>
  <si>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</si>
  <si>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</si>
  <si>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</si>
  <si>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</si>
  <si>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</si>
  <si>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</si>
  <si>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</si>
  <si>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</si>
  <si>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</si>
  <si>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</si>
  <si>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</si>
  <si>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</si>
  <si>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</si>
  <si>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</si>
  <si>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</si>
  <si>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</si>
  <si>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</si>
  <si>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</si>
  <si>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</si>
  <si>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</si>
  <si>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</si>
  <si>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</si>
  <si>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</si>
  <si>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</si>
  <si>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</si>
  <si>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</si>
  <si>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</si>
  <si>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</si>
  <si>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</si>
  <si>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</si>
  <si>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</si>
  <si>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</si>
  <si>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</si>
  <si>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</si>
  <si>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</si>
  <si>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</si>
  <si>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</si>
  <si>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</si>
  <si>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</si>
  <si>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</si>
  <si>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</si>
  <si>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</si>
  <si>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</si>
  <si>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</si>
  <si>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</si>
  <si>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</si>
  <si>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</si>
  <si>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</si>
  <si>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</si>
  <si>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</si>
  <si>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</si>
  <si>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</si>
  <si>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</si>
  <si>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</si>
  <si>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</si>
  <si>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</si>
  <si>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</si>
  <si>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</si>
  <si>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</si>
  <si>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</si>
  <si>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</si>
  <si>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</si>
  <si>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</si>
  <si>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</si>
  <si>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</si>
  <si>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</si>
  <si>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</si>
  <si>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</si>
  <si>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</si>
  <si>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</si>
  <si>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</si>
  <si>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</si>
  <si>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</si>
  <si>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</si>
  <si>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</si>
  <si>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</si>
  <si>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</si>
  <si>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</si>
  <si>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</si>
  <si>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</si>
  <si>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</si>
  <si>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</si>
  <si>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</si>
  <si>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</si>
  <si>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</si>
  <si>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</si>
  <si>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</si>
  <si>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</si>
  <si>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</si>
  <si>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</si>
  <si>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</si>
  <si>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</si>
  <si>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</si>
  <si>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</si>
  <si>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</si>
  <si>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</si>
  <si>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</si>
  <si>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</si>
  <si>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</si>
  <si>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</si>
  <si>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</si>
  <si>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</si>
  <si>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</si>
  <si>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</si>
  <si>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</si>
  <si>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</si>
  <si>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</si>
  <si>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</si>
  <si>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</si>
  <si>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</si>
  <si>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</si>
  <si>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</si>
  <si>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</si>
  <si>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</si>
  <si>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</si>
  <si>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</si>
  <si>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</si>
  <si>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</si>
  <si>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</si>
  <si>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</si>
  <si>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</si>
  <si>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</si>
  <si>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</si>
  <si>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</si>
  <si>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</si>
  <si>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</si>
  <si>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</si>
  <si>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</si>
  <si>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</si>
  <si>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</si>
  <si>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</si>
  <si>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</si>
  <si>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</si>
  <si>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</si>
  <si>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</si>
  <si>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</si>
  <si>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</si>
  <si>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</si>
  <si>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</si>
  <si>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</si>
  <si>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</si>
  <si>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</si>
  <si>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</si>
  <si>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</si>
  <si>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</si>
  <si>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</si>
  <si>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</si>
  <si>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</si>
  <si>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</si>
  <si>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</si>
  <si>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</si>
  <si>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</si>
  <si>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</si>
  <si>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</si>
  <si>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</si>
  <si>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</si>
  <si>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</si>
  <si>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</si>
  <si>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</si>
  <si>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</si>
  <si>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</si>
  <si>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</si>
  <si>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</si>
  <si>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</si>
  <si>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</si>
  <si>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</si>
  <si>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</si>
  <si>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</si>
  <si>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</si>
  <si>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</si>
  <si>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</si>
  <si>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</si>
  <si>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</si>
  <si>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</si>
  <si>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</si>
  <si>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</si>
  <si>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</si>
  <si>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</si>
  <si>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</si>
  <si>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</si>
  <si>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</si>
  <si>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</si>
  <si>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</si>
  <si>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</si>
  <si>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</si>
  <si>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</si>
  <si>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</si>
  <si>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</si>
  <si>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</si>
  <si>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</si>
  <si>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</si>
  <si>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</si>
  <si>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</si>
  <si>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</si>
  <si>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</si>
  <si>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</si>
  <si>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</si>
  <si>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</si>
  <si>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</si>
  <si>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</si>
  <si>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</si>
  <si>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</si>
  <si>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</si>
  <si>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</si>
  <si>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</si>
  <si>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</si>
  <si>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</si>
  <si>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</si>
  <si>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</si>
  <si>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</si>
  <si>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</si>
  <si>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</si>
  <si>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</si>
  <si>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</si>
  <si>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</si>
  <si>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</si>
  <si>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</si>
  <si>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</si>
  <si>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</si>
  <si>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</si>
  <si>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</si>
  <si>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</si>
  <si>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</si>
  <si>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</si>
  <si>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</si>
  <si>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</si>
  <si>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</si>
  <si>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</si>
  <si>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</si>
  <si>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</si>
  <si>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</si>
  <si>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</si>
  <si>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</si>
  <si>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</si>
  <si>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</si>
  <si>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</si>
  <si>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</si>
  <si>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</si>
  <si>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</si>
  <si>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</si>
  <si>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</si>
  <si>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</si>
  <si>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</si>
  <si>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</si>
  <si>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</si>
  <si>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</si>
  <si>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</si>
  <si>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</si>
  <si>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</si>
  <si>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</si>
  <si>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</si>
  <si>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</si>
  <si>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</si>
  <si>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</si>
  <si>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</si>
  <si>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</si>
  <si>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</si>
  <si>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</si>
  <si>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</si>
  <si>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</si>
  <si>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</si>
  <si>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</si>
  <si>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</si>
  <si>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</si>
  <si>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</si>
  <si>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</si>
  <si>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</si>
  <si>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</si>
  <si>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</si>
  <si>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</si>
  <si>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</si>
  <si>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</si>
  <si>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</si>
  <si>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</si>
  <si>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</si>
  <si>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</si>
  <si>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</si>
  <si>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</si>
  <si>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</si>
  <si>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</si>
  <si>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</si>
  <si>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</si>
  <si>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</si>
  <si>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</si>
  <si>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</si>
  <si>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</si>
  <si>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</si>
  <si>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</si>
  <si>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</si>
  <si>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</si>
  <si>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</si>
  <si>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</si>
  <si>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</si>
  <si>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</si>
  <si>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</si>
  <si>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</si>
  <si>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</si>
  <si>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</si>
  <si>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</si>
  <si>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</si>
  <si>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</si>
  <si>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</si>
  <si>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</si>
  <si>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</si>
  <si>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</si>
  <si>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</si>
  <si>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</si>
  <si>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</si>
  <si>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</si>
  <si>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</si>
  <si>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</si>
  <si>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</si>
  <si>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</si>
  <si>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</si>
  <si>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</si>
  <si>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</si>
  <si>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</si>
  <si>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</si>
  <si>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</si>
  <si>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</si>
  <si>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</si>
  <si>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</si>
  <si>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</si>
  <si>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</si>
  <si>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</si>
  <si>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</si>
  <si>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</si>
  <si>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</si>
  <si>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</si>
  <si>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</si>
  <si>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</si>
  <si>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</si>
  <si>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</si>
  <si>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</si>
  <si>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</si>
  <si>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</si>
  <si>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</si>
  <si>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</si>
  <si>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</si>
  <si>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</si>
  <si>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</si>
  <si>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</si>
  <si>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</si>
  <si>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</si>
  <si>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</si>
  <si>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</si>
  <si>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</si>
  <si>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</si>
  <si>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</si>
  <si>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</si>
  <si>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</si>
  <si>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</si>
  <si>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</si>
  <si>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</si>
  <si>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</si>
  <si>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</si>
  <si>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</si>
  <si>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</si>
  <si>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</si>
  <si>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</si>
  <si>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</si>
  <si>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</si>
  <si>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</si>
  <si>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</si>
  <si>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</si>
  <si>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</si>
  <si>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</si>
  <si>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</si>
  <si>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</si>
  <si>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</si>
  <si>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</si>
  <si>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</si>
  <si>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</si>
  <si>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</si>
  <si>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</si>
  <si>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</si>
  <si>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</si>
  <si>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</si>
  <si>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</si>
  <si>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</si>
  <si>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</si>
  <si>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</si>
  <si>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</si>
  <si>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</si>
  <si>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</si>
  <si>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</si>
  <si>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</si>
  <si>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</si>
  <si>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</si>
  <si>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</si>
  <si>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</si>
  <si>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</si>
  <si>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</si>
  <si>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</si>
  <si>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</si>
  <si>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</si>
  <si>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</si>
  <si>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</si>
  <si>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</si>
  <si>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</si>
  <si>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</si>
  <si>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</si>
  <si>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</si>
  <si>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</si>
  <si>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</si>
  <si>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</si>
  <si>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</si>
  <si>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</si>
  <si>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</si>
  <si>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</si>
  <si>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</si>
  <si>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</si>
  <si>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</si>
  <si>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</si>
  <si>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</si>
  <si>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</si>
  <si>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</si>
  <si>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</si>
  <si>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</si>
  <si>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</si>
  <si>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</si>
  <si>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</si>
  <si>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</si>
  <si>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</si>
  <si>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</si>
  <si>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</si>
  <si>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</si>
  <si>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</si>
  <si>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</si>
  <si>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</si>
  <si>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</si>
  <si>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</si>
  <si>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</si>
  <si>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</si>
  <si>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</si>
  <si>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</si>
  <si>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</si>
  <si>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</si>
  <si>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</si>
  <si>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</si>
  <si>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</si>
  <si>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</si>
  <si>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</si>
  <si>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</si>
  <si>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</si>
  <si>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</si>
  <si>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</si>
  <si>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</si>
  <si>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</si>
  <si>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</si>
  <si>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</si>
  <si>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</si>
  <si>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</si>
  <si>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</si>
  <si>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</si>
  <si>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</si>
  <si>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</si>
  <si>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</si>
  <si>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</si>
  <si>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</si>
  <si>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</si>
  <si>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</si>
  <si>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</si>
  <si>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</si>
  <si>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</si>
  <si>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</si>
  <si>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</si>
  <si>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</si>
  <si>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</si>
  <si>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</si>
  <si>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</si>
  <si>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</si>
  <si>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</si>
  <si>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</si>
  <si>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</si>
  <si>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</si>
  <si>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</si>
  <si>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</si>
  <si>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</si>
  <si>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</si>
  <si>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</si>
  <si>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</si>
  <si>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</si>
  <si>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</si>
  <si>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</si>
  <si>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</si>
  <si>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</si>
  <si>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</si>
  <si>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</si>
  <si>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</si>
  <si>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</si>
  <si>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</si>
  <si>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</si>
  <si>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</si>
  <si>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</si>
  <si>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</si>
  <si>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</si>
  <si>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</si>
  <si>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</si>
  <si>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</si>
  <si>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</si>
  <si>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</si>
  <si>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</si>
  <si>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</si>
  <si>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</si>
  <si>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</si>
  <si>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</si>
  <si>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</si>
  <si>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</si>
  <si>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</si>
  <si>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</si>
  <si>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</si>
  <si>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</si>
  <si>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</si>
  <si>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</si>
  <si>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</si>
  <si>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</si>
  <si>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</si>
  <si>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</si>
  <si>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</si>
  <si>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</si>
  <si>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</si>
  <si>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</si>
  <si>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</si>
  <si>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</si>
  <si>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</si>
  <si>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</si>
  <si>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</si>
  <si>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</si>
  <si>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</si>
  <si>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</si>
  <si>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</si>
  <si>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</si>
  <si>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</si>
  <si>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</si>
  <si>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</si>
  <si>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</si>
  <si>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</si>
  <si>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</si>
  <si>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</si>
  <si>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</si>
  <si>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</si>
  <si>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</si>
  <si>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</si>
  <si>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</si>
  <si>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</si>
  <si>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</si>
  <si>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</si>
  <si>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</si>
  <si>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</si>
  <si>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</si>
  <si>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</si>
  <si>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</si>
  <si>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</si>
  <si>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</si>
  <si>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</si>
  <si>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</si>
  <si>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</si>
  <si>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</si>
  <si>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</si>
  <si>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</si>
  <si>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</si>
  <si>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</si>
  <si>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</si>
  <si>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</si>
  <si>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</si>
  <si>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</si>
  <si>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</si>
  <si>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</si>
  <si>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</si>
  <si>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</si>
  <si>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</si>
  <si>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</si>
  <si>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</si>
  <si>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</si>
  <si>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</si>
  <si>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</si>
  <si>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</si>
  <si>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</si>
  <si>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</si>
  <si>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</si>
  <si>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</si>
  <si>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</si>
  <si>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</si>
  <si>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</si>
  <si>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</si>
  <si>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</si>
  <si>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</si>
  <si>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</si>
  <si>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</si>
  <si>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</si>
  <si>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</si>
  <si>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</si>
  <si>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</si>
  <si>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</si>
  <si>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</si>
  <si>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</si>
  <si>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</si>
  <si>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</si>
  <si>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</si>
  <si>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</si>
  <si>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</si>
  <si>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</si>
  <si>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</si>
  <si>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</si>
  <si>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</si>
  <si>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</si>
  <si>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</si>
  <si>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</si>
  <si>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</si>
  <si>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</si>
  <si>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</si>
  <si>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</si>
  <si>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</si>
  <si>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</si>
  <si>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</si>
  <si>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</si>
  <si>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</si>
  <si>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</si>
  <si>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</si>
  <si>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</si>
  <si>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</si>
  <si>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</si>
  <si>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</si>
  <si>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</si>
  <si>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</si>
  <si>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</si>
  <si>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</si>
  <si>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</si>
  <si>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</si>
  <si>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</si>
  <si>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</si>
  <si>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</si>
  <si>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</si>
  <si>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</si>
  <si>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</si>
  <si>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</si>
  <si>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</si>
  <si>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</si>
  <si>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</si>
  <si>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</si>
  <si>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</si>
  <si>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</si>
  <si>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</si>
  <si>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</si>
  <si>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</si>
  <si>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</si>
  <si>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</si>
  <si>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</si>
  <si>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</si>
  <si>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</si>
  <si>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</si>
  <si>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</si>
  <si>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</si>
  <si>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</si>
  <si>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</si>
  <si>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</si>
  <si>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</si>
  <si>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</si>
  <si>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</si>
  <si>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</si>
  <si>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</si>
  <si>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</si>
  <si>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</si>
  <si>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</si>
  <si>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</si>
  <si>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</si>
  <si>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</si>
  <si>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</si>
  <si>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</si>
  <si>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</si>
  <si>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</si>
  <si>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</si>
  <si>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</si>
  <si>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</si>
  <si>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</si>
  <si>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</si>
  <si>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</si>
  <si>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</si>
  <si>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</si>
  <si>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</si>
  <si>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</si>
  <si>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</si>
  <si>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</si>
  <si>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</si>
  <si>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</si>
  <si>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</si>
  <si>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</si>
  <si>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</si>
  <si>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</si>
  <si>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</si>
  <si>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</si>
  <si>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</si>
  <si>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</si>
  <si>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</si>
  <si>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</si>
  <si>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</si>
  <si>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</si>
  <si>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</si>
  <si>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</si>
  <si>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</si>
  <si>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</si>
  <si>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</si>
  <si>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</si>
  <si>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</si>
  <si>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</si>
  <si>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</si>
  <si>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</si>
  <si>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</si>
  <si>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</si>
  <si>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</si>
  <si>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</si>
  <si>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</si>
  <si>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</si>
  <si>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</si>
  <si>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</si>
  <si>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</si>
  <si>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</si>
  <si>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</si>
  <si>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</si>
  <si>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</si>
  <si>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</si>
  <si>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</si>
  <si>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</si>
  <si>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</si>
  <si>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</si>
  <si>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</si>
  <si>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</si>
  <si>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</si>
  <si>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</si>
  <si>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</si>
  <si>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</si>
  <si>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</si>
  <si>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</si>
  <si>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</si>
  <si>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</si>
  <si>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</si>
  <si>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</si>
  <si>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</si>
  <si>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</si>
  <si>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</si>
  <si>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</si>
  <si>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</si>
  <si>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</si>
  <si>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</si>
  <si>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</si>
  <si>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</si>
  <si>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</si>
  <si>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</si>
  <si>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</si>
  <si>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</si>
  <si>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</si>
  <si>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</si>
  <si>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</si>
  <si>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</si>
  <si>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</si>
  <si>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</si>
  <si>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</si>
  <si>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</si>
  <si>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</si>
  <si>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</si>
  <si>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</si>
  <si>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</si>
  <si>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</si>
  <si>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</si>
  <si>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</si>
  <si>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</si>
  <si>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</si>
  <si>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</si>
  <si>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</si>
  <si>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</si>
  <si>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</si>
  <si>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</si>
  <si>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</si>
  <si>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</si>
  <si>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</si>
  <si>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</si>
  <si>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</si>
  <si>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</si>
  <si>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</si>
  <si>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</si>
  <si>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</si>
  <si>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</si>
  <si>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</si>
  <si>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</si>
  <si>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</si>
  <si>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</si>
  <si>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</si>
  <si>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</si>
  <si>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</si>
  <si>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</si>
  <si>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</si>
  <si>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</si>
  <si>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</si>
  <si>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</si>
  <si>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</si>
  <si>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</si>
  <si>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</si>
  <si>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</si>
  <si>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</si>
  <si>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</si>
  <si>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</si>
  <si>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</si>
  <si>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</si>
  <si>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</si>
  <si>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</si>
  <si>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</si>
  <si>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</si>
  <si>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</si>
  <si>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</si>
  <si>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</si>
  <si>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</si>
  <si>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</si>
  <si>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</si>
  <si>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</si>
  <si>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</si>
  <si>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</si>
  <si>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</si>
  <si>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</si>
  <si>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</si>
  <si>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</si>
  <si>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</si>
  <si>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</si>
  <si>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</si>
  <si>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</si>
  <si>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</si>
  <si>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</si>
  <si>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</si>
  <si>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</si>
  <si>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</si>
  <si>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</si>
  <si>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</si>
  <si>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</si>
  <si>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</si>
  <si>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</si>
  <si>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</si>
  <si>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</si>
  <si>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</si>
  <si>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</si>
  <si>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</si>
  <si>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</si>
  <si>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</si>
  <si>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</si>
  <si>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</si>
  <si>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</si>
  <si>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</si>
  <si>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</si>
  <si>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</si>
  <si>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</si>
  <si>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</si>
  <si>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</si>
  <si>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</si>
  <si>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</si>
  <si>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</si>
  <si>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</si>
  <si>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</si>
  <si>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</si>
  <si>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</si>
  <si>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</si>
  <si>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</si>
  <si>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</si>
  <si>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</si>
  <si>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</si>
  <si>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</si>
  <si>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</si>
  <si>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</si>
  <si>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</si>
  <si>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</si>
  <si>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</si>
  <si>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</si>
  <si>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</si>
  <si>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</si>
  <si>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</si>
  <si>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</si>
  <si>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</si>
  <si>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</si>
  <si>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</si>
  <si>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</si>
  <si>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</si>
  <si>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</si>
  <si>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</si>
  <si>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</si>
  <si>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</si>
  <si>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</si>
  <si>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</si>
  <si>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</si>
  <si>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</si>
  <si>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</si>
  <si>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</si>
  <si>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</si>
  <si>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</si>
  <si>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</si>
  <si>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</si>
  <si>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</si>
  <si>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</si>
  <si>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</si>
  <si>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</si>
  <si>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</si>
  <si>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</si>
  <si>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</si>
  <si>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</si>
  <si>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</si>
  <si>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</si>
  <si>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</si>
  <si>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</si>
  <si>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</si>
  <si>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</si>
  <si>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</si>
  <si>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</si>
  <si>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</si>
  <si>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</si>
  <si>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</si>
  <si>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</si>
  <si>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</si>
  <si>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</si>
  <si>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</si>
  <si>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</si>
  <si>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</si>
  <si>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</si>
  <si>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</si>
  <si>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</si>
  <si>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</si>
  <si>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</si>
  <si>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</si>
  <si>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</si>
  <si>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</si>
  <si>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</si>
  <si>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</si>
  <si>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</si>
  <si>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</si>
  <si>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</si>
  <si>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</si>
  <si>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</si>
  <si>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</si>
  <si>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</si>
  <si>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</si>
  <si>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</si>
  <si>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</si>
  <si>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</si>
  <si>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</si>
  <si>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</si>
  <si>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</si>
  <si>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</si>
  <si>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</si>
  <si>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</si>
  <si>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</si>
  <si>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</si>
  <si>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</si>
  <si>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</si>
  <si>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</si>
  <si>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</si>
  <si>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</si>
  <si>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</si>
  <si>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</si>
  <si>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</si>
  <si>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</si>
  <si>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</si>
  <si>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</si>
  <si>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</si>
  <si>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</si>
  <si>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</si>
  <si>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</si>
  <si>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</si>
  <si>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</si>
  <si>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</si>
  <si>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</si>
  <si>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</si>
  <si>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</si>
  <si>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</si>
  <si>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</si>
  <si>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</si>
  <si>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</si>
  <si>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</si>
  <si>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</si>
  <si>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</si>
  <si>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</si>
  <si>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</si>
  <si>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</si>
  <si>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</si>
  <si>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</si>
  <si>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</si>
  <si>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</si>
  <si>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</si>
  <si>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</si>
  <si>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</si>
  <si>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</si>
  <si>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</si>
  <si>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</si>
  <si>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</si>
  <si>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</si>
  <si>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</si>
  <si>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</si>
  <si>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</si>
  <si>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</si>
  <si>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</si>
  <si>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</si>
  <si>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</si>
  <si>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</si>
  <si>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</si>
  <si>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</si>
  <si>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</si>
  <si>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</si>
  <si>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</si>
  <si>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</si>
  <si>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</si>
  <si>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</si>
  <si>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</si>
  <si>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</si>
  <si>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</si>
  <si>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</si>
  <si>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</si>
  <si>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</si>
  <si>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</si>
  <si>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</si>
  <si>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</si>
  <si>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</si>
  <si>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</si>
  <si>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</si>
  <si>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</si>
  <si>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</si>
  <si>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</si>
  <si>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</si>
  <si>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</si>
  <si>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</si>
  <si>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</si>
  <si>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</si>
  <si>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</si>
  <si>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</si>
  <si>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</si>
  <si>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</si>
  <si>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</si>
  <si>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</si>
  <si>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</si>
  <si>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</si>
  <si>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</si>
  <si>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</si>
  <si>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</si>
  <si>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</si>
  <si>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</si>
  <si>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</si>
  <si>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</si>
  <si>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</si>
  <si>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</si>
  <si>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</si>
  <si>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</si>
  <si>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</si>
  <si>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</si>
  <si>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</si>
  <si>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</si>
  <si>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</si>
  <si>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</si>
  <si>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</si>
  <si>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</si>
  <si>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</si>
  <si>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</si>
  <si>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</si>
  <si>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</si>
  <si>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</si>
  <si>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</si>
  <si>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</si>
  <si>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</si>
  <si>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</si>
  <si>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</si>
  <si>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</si>
  <si>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</si>
  <si>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</si>
  <si>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</si>
  <si>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</si>
  <si>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</si>
  <si>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</si>
  <si>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</si>
  <si>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</si>
  <si>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</si>
  <si>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</si>
  <si>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</si>
  <si>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</si>
  <si>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</si>
  <si>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</si>
  <si>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</si>
  <si>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</si>
  <si>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</si>
  <si>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</si>
  <si>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</si>
  <si>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</si>
  <si>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</si>
  <si>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</si>
  <si>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</si>
  <si>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</si>
  <si>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</si>
  <si>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</si>
  <si>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</si>
  <si>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</si>
  <si>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</si>
  <si>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</si>
  <si>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</si>
  <si>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</si>
  <si>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</si>
  <si>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</si>
  <si>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</si>
  <si>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</si>
  <si>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</si>
  <si>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</si>
  <si>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</si>
  <si>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</si>
  <si>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</si>
  <si>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</si>
  <si>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</si>
  <si>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</si>
  <si>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</si>
  <si>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</si>
  <si>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</si>
  <si>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</si>
  <si>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</si>
  <si>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</si>
  <si>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</si>
  <si>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</si>
  <si>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</si>
  <si>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</si>
  <si>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</si>
  <si>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</si>
  <si>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</si>
  <si>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</si>
  <si>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</si>
  <si>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</si>
  <si>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</si>
  <si>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</si>
  <si>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</si>
  <si>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</si>
  <si>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</si>
  <si>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</si>
  <si>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</si>
  <si>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</si>
  <si>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</si>
  <si>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</si>
  <si>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</si>
  <si>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</si>
  <si>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</si>
  <si>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</si>
  <si>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</si>
  <si>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</si>
  <si>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</si>
  <si>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</si>
  <si>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</si>
  <si>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</si>
  <si>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</si>
  <si>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</si>
  <si>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</si>
  <si>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</si>
  <si>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</si>
  <si>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</si>
  <si>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</si>
  <si>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</si>
  <si>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</si>
  <si>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</si>
  <si>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</si>
  <si>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</si>
  <si>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</si>
  <si>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</si>
  <si>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</si>
  <si>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</si>
  <si>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</si>
  <si>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</si>
  <si>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</si>
  <si>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</si>
  <si>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</si>
  <si>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</si>
  <si>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</si>
  <si>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</si>
  <si>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</si>
  <si>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</si>
  <si>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</si>
  <si>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</si>
  <si>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</si>
  <si>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</si>
  <si>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</si>
  <si>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</si>
  <si>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</si>
  <si>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</si>
  <si>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</si>
  <si>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</si>
  <si>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</si>
  <si>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</si>
  <si>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</si>
  <si>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</si>
  <si>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</si>
  <si>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</si>
  <si>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</si>
  <si>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</si>
  <si>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</si>
  <si>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</si>
  <si>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</si>
  <si>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</si>
  <si>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</si>
  <si>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</si>
  <si>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</si>
  <si>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</si>
  <si>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</si>
  <si>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</si>
  <si>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</si>
  <si>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</si>
  <si>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</si>
  <si>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</si>
  <si>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</si>
  <si>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</si>
  <si>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</si>
  <si>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</si>
  <si>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</si>
  <si>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</si>
  <si>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</si>
  <si>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</si>
  <si>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</si>
  <si>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</si>
  <si>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</si>
  <si>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</si>
  <si>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</si>
  <si>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</si>
  <si>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</si>
  <si>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</si>
  <si>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</si>
  <si>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</si>
  <si>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</si>
  <si>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</si>
  <si>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</si>
  <si>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</si>
  <si>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</si>
  <si>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</si>
  <si>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</si>
  <si>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</si>
  <si>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</si>
  <si>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</si>
  <si>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</si>
  <si>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</si>
  <si>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</si>
  <si>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</si>
  <si>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</si>
  <si>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</si>
  <si>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</si>
  <si>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</si>
  <si>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</si>
  <si>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</si>
  <si>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</si>
  <si>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</si>
  <si>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</si>
  <si>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</si>
  <si>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</si>
  <si>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</si>
  <si>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</si>
  <si>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</si>
  <si>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</si>
  <si>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</si>
  <si>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</si>
  <si>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</si>
  <si>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</si>
  <si>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</si>
  <si>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</si>
  <si>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</si>
  <si>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</si>
  <si>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</si>
  <si>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</si>
  <si>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</si>
  <si>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</si>
  <si>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</si>
  <si>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</si>
  <si>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</si>
  <si>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</si>
  <si>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</si>
  <si>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</si>
  <si>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</si>
  <si>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</si>
  <si>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</si>
  <si>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</si>
  <si>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</si>
  <si>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</si>
  <si>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</si>
  <si>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</si>
  <si>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</si>
  <si>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</si>
  <si>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</si>
  <si>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</si>
  <si>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</si>
  <si>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</si>
  <si>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</si>
  <si>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</si>
  <si>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</si>
  <si>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</si>
  <si>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</si>
  <si>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</si>
  <si>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</si>
  <si>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</si>
  <si>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</si>
  <si>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</si>
  <si>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</si>
  <si>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</si>
  <si>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</si>
  <si>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</si>
  <si>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</si>
  <si>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</si>
  <si>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</si>
  <si>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</si>
  <si>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</si>
  <si>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</si>
  <si>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</si>
  <si>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</si>
  <si>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</si>
  <si>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</si>
  <si>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</si>
  <si>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</si>
  <si>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</si>
  <si>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</si>
  <si>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</si>
  <si>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</si>
  <si>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</si>
  <si>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</si>
  <si>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</si>
  <si>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</si>
  <si>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</si>
  <si>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</si>
  <si>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</si>
  <si>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</si>
  <si>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</si>
  <si>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</si>
  <si>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</si>
  <si>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</si>
  <si>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</si>
  <si>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</si>
  <si>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</si>
  <si>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</si>
  <si>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</si>
  <si>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</si>
  <si>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</si>
  <si>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</si>
  <si>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</si>
  <si>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</si>
  <si>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</si>
  <si>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</si>
  <si>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</si>
  <si>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</si>
  <si>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</si>
  <si>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</si>
  <si>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</si>
  <si>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</si>
  <si>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</si>
  <si>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</si>
  <si>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</si>
  <si>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</si>
  <si>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</si>
  <si>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</si>
  <si>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</si>
  <si>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</si>
  <si>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</si>
  <si>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</si>
  <si>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</si>
  <si>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</si>
  <si>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</si>
  <si>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</si>
  <si>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</si>
  <si>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</si>
  <si>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</si>
  <si>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</si>
  <si>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</si>
  <si>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</si>
  <si>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</si>
  <si>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</si>
  <si>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</si>
  <si>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</si>
  <si>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</si>
  <si>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</si>
  <si>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</si>
  <si>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</si>
  <si>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</si>
  <si>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</si>
  <si>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</si>
  <si>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</si>
  <si>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</si>
  <si>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</si>
  <si>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</si>
  <si>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</si>
  <si>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</si>
  <si>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</si>
  <si>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</si>
  <si>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</si>
  <si>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</si>
  <si>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</si>
  <si>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</si>
  <si>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</si>
  <si>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</si>
  <si>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</si>
  <si>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</si>
  <si>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</si>
  <si>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</si>
  <si>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</si>
  <si>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</si>
  <si>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</si>
  <si>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</si>
  <si>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</si>
  <si>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</si>
  <si>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</si>
  <si>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</si>
  <si>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</si>
  <si>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</si>
  <si>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</si>
  <si>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</si>
  <si>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</si>
  <si>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</si>
  <si>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</si>
  <si>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</si>
  <si>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</si>
  <si>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</si>
  <si>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</si>
  <si>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</si>
  <si>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</si>
  <si>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</si>
  <si>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</si>
  <si>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</si>
  <si>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</si>
  <si>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</si>
  <si>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</si>
  <si>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</si>
  <si>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</si>
  <si>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</si>
  <si>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</si>
  <si>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</si>
  <si>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</si>
  <si>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</si>
  <si>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</si>
  <si>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</si>
  <si>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</si>
  <si>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</si>
  <si>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</si>
  <si>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</si>
  <si>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</si>
  <si>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</si>
  <si>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</si>
  <si>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</si>
  <si>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</si>
  <si>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</si>
  <si>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</si>
  <si>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</si>
  <si>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</si>
  <si>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</si>
  <si>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</si>
  <si>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</si>
  <si>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</si>
  <si>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</si>
  <si>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</si>
  <si>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</si>
  <si>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</si>
  <si>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</si>
  <si>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</si>
  <si>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</si>
  <si>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</si>
  <si>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</si>
  <si>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</si>
  <si>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</si>
  <si>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</si>
  <si>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</si>
  <si>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</si>
  <si>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</si>
  <si>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</si>
  <si>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</si>
  <si>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</si>
  <si>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</si>
  <si>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</si>
  <si>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</si>
  <si>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</si>
  <si>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</si>
  <si>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</si>
  <si>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</si>
  <si>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</si>
  <si>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</si>
  <si>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</si>
  <si>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</si>
  <si>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</si>
  <si>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</si>
  <si>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</si>
  <si>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</si>
  <si>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</si>
  <si>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</si>
  <si>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</si>
  <si>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</si>
  <si>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</si>
  <si>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</si>
  <si>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</si>
  <si>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</si>
  <si>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</si>
  <si>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</si>
  <si>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</si>
  <si>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</si>
  <si>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</si>
  <si>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</si>
  <si>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</si>
  <si>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</si>
  <si>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</si>
  <si>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</si>
  <si>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</si>
  <si>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</si>
  <si>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</si>
  <si>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</si>
  <si>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</si>
  <si>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</si>
  <si>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</si>
  <si>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</si>
  <si>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</si>
  <si>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</si>
  <si>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</si>
  <si>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</si>
  <si>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</si>
  <si>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</si>
  <si>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</si>
  <si>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</si>
  <si>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</si>
  <si>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</si>
  <si>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</si>
  <si>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</si>
  <si>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</si>
  <si>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</si>
  <si>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</si>
  <si>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</si>
  <si>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</si>
  <si>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</si>
  <si>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</si>
  <si>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</si>
  <si>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</si>
  <si>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</si>
  <si>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</si>
  <si>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</si>
  <si>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</si>
  <si>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</si>
  <si>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</si>
  <si>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</si>
  <si>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</si>
  <si>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</si>
  <si>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</si>
  <si>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</si>
  <si>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</si>
  <si>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</si>
  <si>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</si>
  <si>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</si>
  <si>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</si>
  <si>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</si>
  <si>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</si>
  <si>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</si>
  <si>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</si>
  <si>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</si>
  <si>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</si>
  <si>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</si>
  <si>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</si>
  <si>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</si>
  <si>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</si>
  <si>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</si>
  <si>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</si>
  <si>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</si>
  <si>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</si>
  <si>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</si>
  <si>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</si>
  <si>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</si>
  <si>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</si>
  <si>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</si>
  <si>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</si>
  <si>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</si>
  <si>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</si>
  <si>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</si>
  <si>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</si>
  <si>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</si>
  <si>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</si>
  <si>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</si>
  <si>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</si>
  <si>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</si>
  <si>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</si>
  <si>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</si>
  <si>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</si>
  <si>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</si>
  <si>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</si>
  <si>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</si>
  <si>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</si>
  <si>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</si>
  <si>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</si>
  <si>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</si>
  <si>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</si>
  <si>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</si>
  <si>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</si>
  <si>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</si>
  <si>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</si>
  <si>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</si>
  <si>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</si>
  <si>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</si>
  <si>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</si>
  <si>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</si>
  <si>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</si>
  <si>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</si>
  <si>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</si>
  <si>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</si>
  <si>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</si>
  <si>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</si>
  <si>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</si>
  <si>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</si>
  <si>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</si>
  <si>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</si>
  <si>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</si>
  <si>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</si>
  <si>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</si>
  <si>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</si>
  <si>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</si>
  <si>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</si>
  <si>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</si>
  <si>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</si>
  <si>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</si>
  <si>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</si>
  <si>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</si>
  <si>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</si>
  <si>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</si>
  <si>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</si>
  <si>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</si>
  <si>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</si>
  <si>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</si>
  <si>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</si>
  <si>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</si>
  <si>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</si>
  <si>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</si>
  <si>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</si>
  <si>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</si>
  <si>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</si>
  <si>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</si>
  <si>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</si>
  <si>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</si>
  <si>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</si>
  <si>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</si>
  <si>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</si>
  <si>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</si>
  <si>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</si>
  <si>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</si>
  <si>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</si>
  <si>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</si>
  <si>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</si>
  <si>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</si>
  <si>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</si>
  <si>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</si>
  <si>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</si>
  <si>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</si>
  <si>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</si>
  <si>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</si>
  <si>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</si>
  <si>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</si>
  <si>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</si>
  <si>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</si>
  <si>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</si>
  <si>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</si>
  <si>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</si>
  <si>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</si>
  <si>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</si>
  <si>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</si>
  <si>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</si>
  <si>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</si>
  <si>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</si>
  <si>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</si>
  <si>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</si>
  <si>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</si>
  <si>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</si>
  <si>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</si>
  <si>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</si>
  <si>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</si>
  <si>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</si>
  <si>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</si>
  <si>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</si>
  <si>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</si>
  <si>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</si>
  <si>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</si>
  <si>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</si>
  <si>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</si>
  <si>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</si>
  <si>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</si>
  <si>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</si>
  <si>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</si>
  <si>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</si>
  <si>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</si>
  <si>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</si>
  <si>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</si>
  <si>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</si>
  <si>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</si>
  <si>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</si>
  <si>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</si>
  <si>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</si>
  <si>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</si>
  <si>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</si>
  <si>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</si>
  <si>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</si>
  <si>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</si>
  <si>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</si>
  <si>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</si>
  <si>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</si>
  <si>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</si>
  <si>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</si>
  <si>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</si>
  <si>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</si>
  <si>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</si>
  <si>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</si>
  <si>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</si>
  <si>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</si>
  <si>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</si>
  <si>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</si>
  <si>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</si>
  <si>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</si>
  <si>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</si>
  <si>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</si>
  <si>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</si>
  <si>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</si>
  <si>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</si>
  <si>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</si>
  <si>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</si>
  <si>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</si>
  <si>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</si>
  <si>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</si>
  <si>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</si>
  <si>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</si>
  <si>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</si>
  <si>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</si>
  <si>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</si>
  <si>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</si>
  <si>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</si>
  <si>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</si>
  <si>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</si>
  <si>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</si>
  <si>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</si>
  <si>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</si>
  <si>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</si>
  <si>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</si>
  <si>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</si>
  <si>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</si>
  <si>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</si>
  <si>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</si>
  <si>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</si>
  <si>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</si>
  <si>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</si>
  <si>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</si>
  <si>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</si>
  <si>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</si>
  <si>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</si>
  <si>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</si>
  <si>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</si>
  <si>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</si>
  <si>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</si>
  <si>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</si>
  <si>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</si>
  <si>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</si>
  <si>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</si>
  <si>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</si>
  <si>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</si>
  <si>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</si>
  <si>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</si>
  <si>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</si>
  <si>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</si>
  <si>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</si>
  <si>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</si>
  <si>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</si>
  <si>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</si>
  <si>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</si>
  <si>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</si>
  <si>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</si>
  <si>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</si>
  <si>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</si>
  <si>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</si>
  <si>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</si>
  <si>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</si>
  <si>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</si>
  <si>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</si>
  <si>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</si>
  <si>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</si>
  <si>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</si>
  <si>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</si>
  <si>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</si>
  <si>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</si>
  <si>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</si>
  <si>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</si>
  <si>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</si>
  <si>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</si>
  <si>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</si>
  <si>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</si>
  <si>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</si>
  <si>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</si>
  <si>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</si>
  <si>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</si>
  <si>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</si>
  <si>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</si>
  <si>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</si>
  <si>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</si>
  <si>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</si>
  <si>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</si>
  <si>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</si>
  <si>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</si>
  <si>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</si>
  <si>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</si>
  <si>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</si>
  <si>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</si>
  <si>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</si>
  <si>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</si>
  <si>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</si>
  <si>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</si>
  <si>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</si>
  <si>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</si>
  <si>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</si>
  <si>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</si>
  <si>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</si>
  <si>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</si>
  <si>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</si>
  <si>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</si>
  <si>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</si>
  <si>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</si>
  <si>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</si>
  <si>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</si>
  <si>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</si>
  <si>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</si>
  <si>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</si>
  <si>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</si>
  <si>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</si>
  <si>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</si>
  <si>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</si>
  <si>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</si>
  <si>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</si>
  <si>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</si>
  <si>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</si>
  <si>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</si>
  <si>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</si>
  <si>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</si>
  <si>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</si>
  <si>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</si>
  <si>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</si>
  <si>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</si>
  <si>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</si>
  <si>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</si>
  <si>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</si>
  <si>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</si>
  <si>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</si>
  <si>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</si>
  <si>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</si>
  <si>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</si>
  <si>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</si>
  <si>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</si>
  <si>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</si>
  <si>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</si>
  <si>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</si>
  <si>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</si>
  <si>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</si>
  <si>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</si>
  <si>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</si>
  <si>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</si>
  <si>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</si>
  <si>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</si>
  <si>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</si>
  <si>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</si>
  <si>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</si>
  <si>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</si>
  <si>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</si>
  <si>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</si>
  <si>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</si>
  <si>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</si>
  <si>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</si>
  <si>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</si>
  <si>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</si>
  <si>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</si>
  <si>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</si>
  <si>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</si>
  <si>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</si>
  <si>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</si>
  <si>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</si>
  <si>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</si>
  <si>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</si>
  <si>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</si>
  <si>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</si>
  <si>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</si>
  <si>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</si>
  <si>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</si>
  <si>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</si>
  <si>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</si>
  <si>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</si>
  <si>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</si>
  <si>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</si>
  <si>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</si>
  <si>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</si>
  <si>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</si>
  <si>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</si>
  <si>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</si>
  <si>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</si>
  <si>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</si>
  <si>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</si>
  <si>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</si>
  <si>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</si>
  <si>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</si>
  <si>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</si>
  <si>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</si>
  <si>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</si>
  <si>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</si>
  <si>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</si>
  <si>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</si>
  <si>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</si>
  <si>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</si>
  <si>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</si>
  <si>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</si>
  <si>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</si>
  <si>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</si>
  <si>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</si>
  <si>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</si>
  <si>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</si>
  <si>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</si>
  <si>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</si>
  <si>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</si>
  <si>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</si>
  <si>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</si>
  <si>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</si>
  <si>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</si>
  <si>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</si>
  <si>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</si>
  <si>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</si>
  <si>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</si>
  <si>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</si>
  <si>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</si>
  <si>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</si>
  <si>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</si>
  <si>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</si>
  <si>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</si>
  <si>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</si>
  <si>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</si>
  <si>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</si>
  <si>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</si>
  <si>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</si>
  <si>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</si>
  <si>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</si>
  <si>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</si>
  <si>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</si>
  <si>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</si>
  <si>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</si>
  <si>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</si>
  <si>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</si>
  <si>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</si>
  <si>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</si>
  <si>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</si>
  <si>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</si>
  <si>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</si>
  <si>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</si>
  <si>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</si>
  <si>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</si>
  <si>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</si>
  <si>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</si>
  <si>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</si>
  <si>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</si>
  <si>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</si>
  <si>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</si>
  <si>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</si>
  <si>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</si>
  <si>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</si>
  <si>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</si>
  <si>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</si>
  <si>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</si>
  <si>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</si>
  <si>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</si>
  <si>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</si>
  <si>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</si>
  <si>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</si>
  <si>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</si>
  <si>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</si>
  <si>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</si>
  <si>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</si>
  <si>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</si>
  <si>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</si>
  <si>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</si>
  <si>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</si>
  <si>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</si>
  <si>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</si>
  <si>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</si>
  <si>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</si>
  <si>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</si>
  <si>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</si>
  <si>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</si>
  <si>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</si>
  <si>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</si>
  <si>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</si>
  <si>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</si>
  <si>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</si>
  <si>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</si>
  <si>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</si>
  <si>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</si>
  <si>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</si>
  <si>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</si>
  <si>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</si>
  <si>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</si>
  <si>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</si>
  <si>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</si>
  <si>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</si>
  <si>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</si>
  <si>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</si>
  <si>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</si>
  <si>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</si>
  <si>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</si>
  <si>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</si>
  <si>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</si>
  <si>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</si>
  <si>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</si>
  <si>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</si>
  <si>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</si>
  <si>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</si>
  <si>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</si>
  <si>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</si>
  <si>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</si>
  <si>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</si>
  <si>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</si>
  <si>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</si>
  <si>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</si>
  <si>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</si>
  <si>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</si>
  <si>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</si>
  <si>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</si>
  <si>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</si>
  <si>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</si>
  <si>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</si>
  <si>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</si>
  <si>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</si>
  <si>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</si>
  <si>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</si>
  <si>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</si>
  <si>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</si>
  <si>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</si>
  <si>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</si>
  <si>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</si>
  <si>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</si>
  <si>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</si>
  <si>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</si>
  <si>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</si>
  <si>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</si>
  <si>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</si>
  <si>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</si>
  <si>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</si>
  <si>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</si>
  <si>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</si>
  <si>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</si>
  <si>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</si>
  <si>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</si>
  <si>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</si>
  <si>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</si>
  <si>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</si>
  <si>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</si>
  <si>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</si>
  <si>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</si>
  <si>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</si>
  <si>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</si>
  <si>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</si>
  <si>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</si>
  <si>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</si>
  <si>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</si>
  <si>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</si>
  <si>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</si>
  <si>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</si>
  <si>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</si>
  <si>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</si>
  <si>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</si>
  <si>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</si>
  <si>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</si>
  <si>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</si>
  <si>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</si>
  <si>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</si>
  <si>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</si>
  <si>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</si>
  <si>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</si>
  <si>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</si>
  <si>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</si>
  <si>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</si>
  <si>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</si>
  <si>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</si>
  <si>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</si>
  <si>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</si>
  <si>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</si>
  <si>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</si>
  <si>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</si>
  <si>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</si>
  <si>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</si>
  <si>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</si>
  <si>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</si>
  <si>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</si>
  <si>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</si>
  <si>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</si>
  <si>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</si>
  <si>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</si>
  <si>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</si>
  <si>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</si>
  <si>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</si>
  <si>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</si>
  <si>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</si>
  <si>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</si>
  <si>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</si>
  <si>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</si>
  <si>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</si>
  <si>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</si>
  <si>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</si>
  <si>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</si>
  <si>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</si>
  <si>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</si>
  <si>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</si>
  <si>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</si>
  <si>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</si>
  <si>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</si>
  <si>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</si>
  <si>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</si>
  <si>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</si>
  <si>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</si>
  <si>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</si>
  <si>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</si>
  <si>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</si>
  <si>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</si>
  <si>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</si>
  <si>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</si>
  <si>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</si>
  <si>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</si>
  <si>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</si>
  <si>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</si>
  <si>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</si>
  <si>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</si>
  <si>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</si>
  <si>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</si>
  <si>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</si>
  <si>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</si>
  <si>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</si>
  <si>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</si>
  <si>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</si>
  <si>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</si>
  <si>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</si>
  <si>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</si>
  <si>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</si>
  <si>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</si>
  <si>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</si>
  <si>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</si>
  <si>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</si>
  <si>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</si>
  <si>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</si>
  <si>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</si>
  <si>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</si>
  <si>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</si>
  <si>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</si>
  <si>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</si>
  <si>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</si>
  <si>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</si>
  <si>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</si>
  <si>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</si>
  <si>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</si>
  <si>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</si>
  <si>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</si>
  <si>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</si>
  <si>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</si>
  <si>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</si>
  <si>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</si>
  <si>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</si>
  <si>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</si>
  <si>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</si>
  <si>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</si>
  <si>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</si>
  <si>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</si>
  <si>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</si>
  <si>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</si>
  <si>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</si>
  <si>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</si>
  <si>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</si>
  <si>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</si>
  <si>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</si>
  <si>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</si>
  <si>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</si>
  <si>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</si>
  <si>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</si>
  <si>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</si>
  <si>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</si>
  <si>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</si>
  <si>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</si>
  <si>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</si>
  <si>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</si>
  <si>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</si>
  <si>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</si>
  <si>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</si>
  <si>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</si>
  <si>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</si>
  <si>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</si>
  <si>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</si>
  <si>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</si>
  <si>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</si>
  <si>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</si>
  <si>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</si>
  <si>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</si>
  <si>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</si>
  <si>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</si>
  <si>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</si>
  <si>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</si>
  <si>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</si>
  <si>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</si>
  <si>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</si>
  <si>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</si>
  <si>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</si>
  <si>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</si>
  <si>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</si>
  <si>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</si>
  <si>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</si>
  <si>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</si>
  <si>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</si>
  <si>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</si>
  <si>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</si>
  <si>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</si>
  <si>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</si>
  <si>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</si>
  <si>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</si>
  <si>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</si>
  <si>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</si>
  <si>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</si>
  <si>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</si>
  <si>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</si>
  <si>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</si>
  <si>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</si>
  <si>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</si>
  <si>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</si>
  <si>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</si>
  <si>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</si>
  <si>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</si>
  <si>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</si>
  <si>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</si>
  <si>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</si>
  <si>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</si>
  <si>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</si>
  <si>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</si>
  <si>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</si>
  <si>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</si>
  <si>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</si>
  <si>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</si>
  <si>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</si>
  <si>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</si>
  <si>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</si>
  <si>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</si>
  <si>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</si>
  <si>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</si>
  <si>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</si>
  <si>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</si>
  <si>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</si>
  <si>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</si>
  <si>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</si>
  <si>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</si>
  <si>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</si>
  <si>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</si>
  <si>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</si>
  <si>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</si>
  <si>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</si>
  <si>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</si>
  <si>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</si>
  <si>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</si>
  <si>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</si>
  <si>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</si>
  <si>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</si>
  <si>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</si>
  <si>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</si>
  <si>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</si>
  <si>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</si>
  <si>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</si>
  <si>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</si>
  <si>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</si>
  <si>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</si>
  <si>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</si>
  <si>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</si>
  <si>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</si>
  <si>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</si>
  <si>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</si>
  <si>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</si>
  <si>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</si>
  <si>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</si>
  <si>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</si>
  <si>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</si>
  <si>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</si>
  <si>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</si>
  <si>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</si>
  <si>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</si>
  <si>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</si>
  <si>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</si>
  <si>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</si>
  <si>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</si>
  <si>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</si>
  <si>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</si>
  <si>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</si>
  <si>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</si>
  <si>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</si>
  <si>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</si>
  <si>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</si>
  <si>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</si>
  <si>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</si>
  <si>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</si>
  <si>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</si>
  <si>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</si>
  <si>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</si>
  <si>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</si>
  <si>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</si>
  <si>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</si>
  <si>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</si>
  <si>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</si>
  <si>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</si>
  <si>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</si>
  <si>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</si>
  <si>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</si>
  <si>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</si>
  <si>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</si>
  <si>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</si>
  <si>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</si>
  <si>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</si>
  <si>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</si>
  <si>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</si>
  <si>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</si>
  <si>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</si>
  <si>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</si>
  <si>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</si>
  <si>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</si>
  <si>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</si>
  <si>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</si>
  <si>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</si>
  <si>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</si>
  <si>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</si>
  <si>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</si>
  <si>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</si>
  <si>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</si>
  <si>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</si>
  <si>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</si>
  <si>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</si>
  <si>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</si>
  <si>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</si>
  <si>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</si>
  <si>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</si>
  <si>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</si>
  <si>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</si>
  <si>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</si>
  <si>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</si>
  <si>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</si>
  <si>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</si>
  <si>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</si>
  <si>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</si>
  <si>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</si>
  <si>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</si>
  <si>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</si>
  <si>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</si>
  <si>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</si>
  <si>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</si>
  <si>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</si>
  <si>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</si>
  <si>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</si>
  <si>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</si>
  <si>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</si>
  <si>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</si>
  <si>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</si>
  <si>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</si>
  <si>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</si>
  <si>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</si>
  <si>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</si>
  <si>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</si>
  <si>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</si>
  <si>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</si>
  <si>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</si>
  <si>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</si>
  <si>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</si>
  <si>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</si>
  <si>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</si>
  <si>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</si>
  <si>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</si>
  <si>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</si>
  <si>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</si>
  <si>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</si>
  <si>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</si>
  <si>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</si>
  <si>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</si>
  <si>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</si>
  <si>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</si>
  <si>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</si>
  <si>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</si>
  <si>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</si>
  <si>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</si>
  <si>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</si>
  <si>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</si>
  <si>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</si>
  <si>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</si>
  <si>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</si>
  <si>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</si>
  <si>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</si>
  <si>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</si>
  <si>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</si>
  <si>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</si>
  <si>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</si>
  <si>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</si>
  <si>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</si>
  <si>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</si>
  <si>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</si>
  <si>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</si>
  <si>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</si>
  <si>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</si>
  <si>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</si>
  <si>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</si>
  <si>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</si>
  <si>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</si>
  <si>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</si>
  <si>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</si>
  <si>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</si>
  <si>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</si>
  <si>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</si>
  <si>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</si>
  <si>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</si>
  <si>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</si>
  <si>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</si>
  <si>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</si>
  <si>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</si>
  <si>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</si>
  <si>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</si>
  <si>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</si>
  <si>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</si>
  <si>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</si>
  <si>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</si>
  <si>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</si>
  <si>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</si>
  <si>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</si>
  <si>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</si>
  <si>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</si>
  <si>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</si>
  <si>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</si>
  <si>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</si>
  <si>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</si>
  <si>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</si>
  <si>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</si>
  <si>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</si>
  <si>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</si>
  <si>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</si>
  <si>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</si>
  <si>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</si>
  <si>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</si>
  <si>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</si>
  <si>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</si>
  <si>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</si>
  <si>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</si>
  <si>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</si>
  <si>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</si>
  <si>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</si>
  <si>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</si>
  <si>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</si>
  <si>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</si>
  <si>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</si>
  <si>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</si>
  <si>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</si>
  <si>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</si>
  <si>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</si>
  <si>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</si>
  <si>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</si>
  <si>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</si>
  <si>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</si>
  <si>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</si>
  <si>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</si>
  <si>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</si>
  <si>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</si>
  <si>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</si>
  <si>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</si>
  <si>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</si>
  <si>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</si>
  <si>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</si>
  <si>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</si>
  <si>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</si>
  <si>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</si>
  <si>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</si>
  <si>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</si>
  <si>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</si>
  <si>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</si>
  <si>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</si>
  <si>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</si>
  <si>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</si>
  <si>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</si>
  <si>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</si>
  <si>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</si>
  <si>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</si>
  <si>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</si>
  <si>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</si>
  <si>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</si>
  <si>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</si>
  <si>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</si>
  <si>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</si>
  <si>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</si>
  <si>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</si>
  <si>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</si>
  <si>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</si>
  <si>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</si>
  <si>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</si>
  <si>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</si>
  <si>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</si>
  <si>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</si>
  <si>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</si>
  <si>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</si>
  <si>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</si>
  <si>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</si>
  <si>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</si>
  <si>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</si>
  <si>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</si>
  <si>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</si>
  <si>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</si>
  <si>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</si>
  <si>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</si>
  <si>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</si>
  <si>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</si>
  <si>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</si>
  <si>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</si>
  <si>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</si>
  <si>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</si>
  <si>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</si>
  <si>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</si>
  <si>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</si>
  <si>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</si>
  <si>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</si>
  <si>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</si>
  <si>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</si>
  <si>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</si>
  <si>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</si>
  <si>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</si>
  <si>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</si>
  <si>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</si>
  <si>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</si>
  <si>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</si>
  <si>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</si>
  <si>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</si>
  <si>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</si>
  <si>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</si>
  <si>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</si>
  <si>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</si>
  <si>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</si>
  <si>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</si>
  <si>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</si>
  <si>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</si>
  <si>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</si>
  <si>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</si>
  <si>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</si>
  <si>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</si>
  <si>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</si>
  <si>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</si>
  <si>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</si>
  <si>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</si>
  <si>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</si>
  <si>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</si>
  <si>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</si>
  <si>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</si>
  <si>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</si>
  <si>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</si>
  <si>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</si>
  <si>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</si>
  <si>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</si>
  <si>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</si>
  <si>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</si>
  <si>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</si>
  <si>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</si>
  <si>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</si>
  <si>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</si>
  <si>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</si>
  <si>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</si>
  <si>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</si>
  <si>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</si>
  <si>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</si>
  <si>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</si>
  <si>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</si>
  <si>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</si>
  <si>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</si>
  <si>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</si>
  <si>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</si>
  <si>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</si>
  <si>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</si>
  <si>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</si>
  <si>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</si>
  <si>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</si>
  <si>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</si>
  <si>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</si>
  <si>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</si>
  <si>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</si>
  <si>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</si>
  <si>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</si>
  <si>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</si>
  <si>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</si>
  <si>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</si>
  <si>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</si>
  <si>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</si>
  <si>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</si>
  <si>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</si>
  <si>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</si>
  <si>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</si>
  <si>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</si>
  <si>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</si>
  <si>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</si>
  <si>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</si>
  <si>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</si>
  <si>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</si>
  <si>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</si>
  <si>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</si>
  <si>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</si>
  <si>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</si>
  <si>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</si>
  <si>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</si>
  <si>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</si>
  <si>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</si>
  <si>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</si>
  <si>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</si>
  <si>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</si>
  <si>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</si>
  <si>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</si>
  <si>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</si>
  <si>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</si>
  <si>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</si>
  <si>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</si>
  <si>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</si>
  <si>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</si>
  <si>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</si>
  <si>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</si>
  <si>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</si>
  <si>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</si>
  <si>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</si>
  <si>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</si>
  <si>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</si>
  <si>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</si>
  <si>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</si>
  <si>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</si>
  <si>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</si>
  <si>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</si>
  <si>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</si>
  <si>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</si>
  <si>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</si>
  <si>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</si>
  <si>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</si>
  <si>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</si>
  <si>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</si>
  <si>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</si>
  <si>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</si>
  <si>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</si>
  <si>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</si>
  <si>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</si>
  <si>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</si>
  <si>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</si>
  <si>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</si>
  <si>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</si>
  <si>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</si>
  <si>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</si>
  <si>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</si>
  <si>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</si>
  <si>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</si>
  <si>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</si>
  <si>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</si>
  <si>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</si>
  <si>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</si>
  <si>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</si>
  <si>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</si>
  <si>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</si>
  <si>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</si>
  <si>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</si>
  <si>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</si>
  <si>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</si>
  <si>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</si>
  <si>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</si>
  <si>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</si>
  <si>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</si>
  <si>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</si>
  <si>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</si>
  <si>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</si>
  <si>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</si>
  <si>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</si>
  <si>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</si>
  <si>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</si>
  <si>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</si>
  <si>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</si>
  <si>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</si>
  <si>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</si>
  <si>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</si>
  <si>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</si>
  <si>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</si>
  <si>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</si>
  <si>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</si>
  <si>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</si>
  <si>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</si>
  <si>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</si>
  <si>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</si>
  <si>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</si>
  <si>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</si>
  <si>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</si>
  <si>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</si>
  <si>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</si>
  <si>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</si>
  <si>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</si>
  <si>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</si>
  <si>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</si>
  <si>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</si>
  <si>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</si>
  <si>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</si>
  <si>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</si>
  <si>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</si>
  <si>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</si>
  <si>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</si>
  <si>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</si>
  <si>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</si>
  <si>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</si>
  <si>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</si>
  <si>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</si>
  <si>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</si>
  <si>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</si>
  <si>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</si>
  <si>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</si>
  <si>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</si>
  <si>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</si>
  <si>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</si>
  <si>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</si>
  <si>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</si>
  <si>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</si>
  <si>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</si>
  <si>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</si>
  <si>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</si>
  <si>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</si>
  <si>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</si>
  <si>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</si>
  <si>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</si>
  <si>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</si>
  <si>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</si>
  <si>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</si>
  <si>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</si>
  <si>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</si>
  <si>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</si>
  <si>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</si>
  <si>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</si>
  <si>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</si>
  <si>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</si>
  <si>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</si>
  <si>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</si>
  <si>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</si>
  <si>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</si>
  <si>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</si>
  <si>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</si>
  <si>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</si>
  <si>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</si>
  <si>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</si>
  <si>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</si>
  <si>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</si>
  <si>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</si>
  <si>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</si>
  <si>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</si>
  <si>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</si>
  <si>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</si>
  <si>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</si>
  <si>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</si>
  <si>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</si>
  <si>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</si>
  <si>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</si>
  <si>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</si>
  <si>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</si>
  <si>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</si>
  <si>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</si>
  <si>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</si>
  <si>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</si>
  <si>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</si>
  <si>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</si>
  <si>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</si>
  <si>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</si>
  <si>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</si>
  <si>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</si>
  <si>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</si>
  <si>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</si>
  <si>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</si>
  <si>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</si>
  <si>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</si>
  <si>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</si>
  <si>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</si>
  <si>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</si>
  <si>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</si>
  <si>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</si>
  <si>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</si>
  <si>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</si>
  <si>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</si>
  <si>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</si>
  <si>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</si>
  <si>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</si>
  <si>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</si>
  <si>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</si>
  <si>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</si>
  <si>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</si>
  <si>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</si>
  <si>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</si>
  <si>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</si>
  <si>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</si>
  <si>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</si>
  <si>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</si>
  <si>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</si>
  <si>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</si>
  <si>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</si>
  <si>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</si>
  <si>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</si>
  <si>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</si>
  <si>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</si>
  <si>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</si>
  <si>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</si>
  <si>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</si>
  <si>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</si>
  <si>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</si>
  <si>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</si>
  <si>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</si>
  <si>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</si>
  <si>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</si>
  <si>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</si>
  <si>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</si>
  <si>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</si>
  <si>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</si>
  <si>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</si>
  <si>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</si>
  <si>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</si>
  <si>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</si>
  <si>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</si>
  <si>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</si>
  <si>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</si>
  <si>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</si>
  <si>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</si>
  <si>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</si>
  <si>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</si>
  <si>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</si>
  <si>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</si>
  <si>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</si>
  <si>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</si>
  <si>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</si>
  <si>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</si>
  <si>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</si>
  <si>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</si>
  <si>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</si>
  <si>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</si>
  <si>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</si>
  <si>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</si>
  <si>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</si>
  <si>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</si>
  <si>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</si>
  <si>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</si>
  <si>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</si>
  <si>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</si>
  <si>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</si>
  <si>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</si>
  <si>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</si>
  <si>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</si>
  <si>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</si>
  <si>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</si>
  <si>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</si>
  <si>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</si>
  <si>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</si>
  <si>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</si>
  <si>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</si>
  <si>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</si>
  <si>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</si>
  <si>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</si>
  <si>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</si>
  <si>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</si>
  <si>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</si>
  <si>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</si>
  <si>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</si>
  <si>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</si>
  <si>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</si>
  <si>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</si>
  <si>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</si>
  <si>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</si>
  <si>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</si>
  <si>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</si>
  <si>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</si>
  <si>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</si>
  <si>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</si>
  <si>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</si>
  <si>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</si>
  <si>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</si>
  <si>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</si>
  <si>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</si>
  <si>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</si>
  <si>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</si>
  <si>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</si>
  <si>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</si>
  <si>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</si>
  <si>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</si>
  <si>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</si>
  <si>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</si>
  <si>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</si>
  <si>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</si>
  <si>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</si>
  <si>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</si>
  <si>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</si>
  <si>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</si>
  <si>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</si>
  <si>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</si>
  <si>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</si>
  <si>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</si>
  <si>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</si>
  <si>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</si>
  <si>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</si>
  <si>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</si>
  <si>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</si>
  <si>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</si>
  <si>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</si>
  <si>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</si>
  <si>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</si>
  <si>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</si>
  <si>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</si>
  <si>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</si>
  <si>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</si>
  <si>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</si>
  <si>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</si>
  <si>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</si>
  <si>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</si>
  <si>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</si>
  <si>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</si>
  <si>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</si>
  <si>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</si>
  <si>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</si>
  <si>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</si>
  <si>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</si>
  <si>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</si>
  <si>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</si>
  <si>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</si>
  <si>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</si>
  <si>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</si>
  <si>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</si>
  <si>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</si>
  <si>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</si>
  <si>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</si>
  <si>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</si>
  <si>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</si>
  <si>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</si>
  <si>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</si>
  <si>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</si>
  <si>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</si>
  <si>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</si>
  <si>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</si>
  <si>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</si>
  <si>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</si>
  <si>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</si>
  <si>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</si>
  <si>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</si>
  <si>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</si>
  <si>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</si>
  <si>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</si>
  <si>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</si>
  <si>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</si>
  <si>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</si>
  <si>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</si>
  <si>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</si>
  <si>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</si>
  <si>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</si>
  <si>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</si>
  <si>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</si>
  <si>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</si>
  <si>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</si>
  <si>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</si>
  <si>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</si>
  <si>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</si>
  <si>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</si>
  <si>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</si>
  <si>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</si>
  <si>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</si>
  <si>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</si>
  <si>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</si>
  <si>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</si>
  <si>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</si>
  <si>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</si>
  <si>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</si>
  <si>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</si>
  <si>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</si>
  <si>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</si>
  <si>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</si>
  <si>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</si>
  <si>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</si>
  <si>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</si>
  <si>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</si>
  <si>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</si>
  <si>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</si>
  <si>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</si>
  <si>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</si>
  <si>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</si>
  <si>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</si>
  <si>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</si>
  <si>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</si>
  <si>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</si>
  <si>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</si>
  <si>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</si>
  <si>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</si>
  <si>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</si>
  <si>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</si>
  <si>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</si>
  <si>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</si>
  <si>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</si>
  <si>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</si>
  <si>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</si>
  <si>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</si>
  <si>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</si>
  <si>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</si>
  <si>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</si>
  <si>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</si>
  <si>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</si>
  <si>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</si>
  <si>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</si>
  <si>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</si>
  <si>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</si>
  <si>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</si>
  <si>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</si>
  <si>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</si>
  <si>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</si>
  <si>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</si>
  <si>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</si>
  <si>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</si>
  <si>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</si>
  <si>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</si>
  <si>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</si>
  <si>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</si>
  <si>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</si>
  <si>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</si>
  <si>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</si>
  <si>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</si>
  <si>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</si>
  <si>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</si>
  <si>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</si>
  <si>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</si>
  <si>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</si>
  <si>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</si>
  <si>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</si>
  <si>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</si>
  <si>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</si>
  <si>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</si>
  <si>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</si>
  <si>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</si>
  <si>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</si>
  <si>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</si>
  <si>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</si>
  <si>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</si>
  <si>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</si>
  <si>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</si>
  <si>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</si>
  <si>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</si>
  <si>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</si>
  <si>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</si>
  <si>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</si>
  <si>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</si>
  <si>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</si>
  <si>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</si>
  <si>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</si>
  <si>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</si>
  <si>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</si>
  <si>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</si>
  <si>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</si>
  <si>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</si>
  <si>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</si>
  <si>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</si>
  <si>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</si>
  <si>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</si>
  <si>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</si>
  <si>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</si>
  <si>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</si>
  <si>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</si>
  <si>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</si>
  <si>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</si>
  <si>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</si>
  <si>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</si>
  <si>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</si>
  <si>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</si>
  <si>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</si>
  <si>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</si>
  <si>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</si>
  <si>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</si>
  <si>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</si>
  <si>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</si>
  <si>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</si>
  <si>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</si>
  <si>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</si>
  <si>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</si>
  <si>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</si>
  <si>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</si>
  <si>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</si>
  <si>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</si>
  <si>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</si>
  <si>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</si>
  <si>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</si>
  <si>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</si>
  <si>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</si>
  <si>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</si>
  <si>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</si>
  <si>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</si>
  <si>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</si>
  <si>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</si>
  <si>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</si>
  <si>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</si>
  <si>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</si>
  <si>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</si>
  <si>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</si>
  <si>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</si>
  <si>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</si>
  <si>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</si>
  <si>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</si>
  <si>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</si>
  <si>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</si>
  <si>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</si>
  <si>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</si>
  <si>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</si>
  <si>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</si>
  <si>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</si>
  <si>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</si>
  <si>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</si>
  <si>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</si>
  <si>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</si>
  <si>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</si>
  <si>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</si>
  <si>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</si>
  <si>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</si>
  <si>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</si>
  <si>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</si>
  <si>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</si>
  <si>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</si>
  <si>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</si>
  <si>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</si>
  <si>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</si>
  <si>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</si>
  <si>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</si>
  <si>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</si>
  <si>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</si>
  <si>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</si>
  <si>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</si>
  <si>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</si>
  <si>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</si>
  <si>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</si>
  <si>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</si>
  <si>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</si>
  <si>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</si>
  <si>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</si>
  <si>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</si>
  <si>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</si>
  <si>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</si>
  <si>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</si>
  <si>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</si>
  <si>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</si>
  <si>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</si>
  <si>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</si>
  <si>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</si>
  <si>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</si>
  <si>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</si>
  <si>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</si>
  <si>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</si>
  <si>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</si>
  <si>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</si>
  <si>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</si>
  <si>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</si>
  <si>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</si>
  <si>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</si>
  <si>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</si>
  <si>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</si>
  <si>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</si>
  <si>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</si>
  <si>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</si>
  <si>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</si>
  <si>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</si>
  <si>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</si>
  <si>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</si>
  <si>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</si>
  <si>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</si>
  <si>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</si>
  <si>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</si>
  <si>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</si>
  <si>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</si>
  <si>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</si>
  <si>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</si>
  <si>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</si>
  <si>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</si>
  <si>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</si>
  <si>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</si>
  <si>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</si>
  <si>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</si>
  <si>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</si>
  <si>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</si>
  <si>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</si>
  <si>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</si>
  <si>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</si>
  <si>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</si>
  <si>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</si>
  <si>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</si>
  <si>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</si>
  <si>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</si>
  <si>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</si>
  <si>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</si>
  <si>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</si>
  <si>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</si>
  <si>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</si>
  <si>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</si>
  <si>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</si>
  <si>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</si>
  <si>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</si>
  <si>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</si>
  <si>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</si>
  <si>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</si>
  <si>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</si>
  <si>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</si>
  <si>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</si>
  <si>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</si>
  <si>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</si>
  <si>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</si>
  <si>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</si>
  <si>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</si>
  <si>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</si>
  <si>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</si>
  <si>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</si>
  <si>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</si>
  <si>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</si>
  <si>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</si>
  <si>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</si>
  <si>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</si>
  <si>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</si>
  <si>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</si>
  <si>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</si>
  <si>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</si>
  <si>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</si>
  <si>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</si>
  <si>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</si>
  <si>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</si>
  <si>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</si>
  <si>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</si>
  <si>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</si>
  <si>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</si>
  <si>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</si>
  <si>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</si>
  <si>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</si>
  <si>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</si>
  <si>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</si>
  <si>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</si>
  <si>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</si>
  <si>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</si>
  <si>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</si>
  <si>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</si>
  <si>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</si>
  <si>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</si>
  <si>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</si>
  <si>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</si>
  <si>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</si>
  <si>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</si>
  <si>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</si>
  <si>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</si>
  <si>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</si>
  <si>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</si>
  <si>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</si>
  <si>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</si>
  <si>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</si>
  <si>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</si>
  <si>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</si>
  <si>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</si>
  <si>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</si>
  <si>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</si>
  <si>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</si>
  <si>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</si>
  <si>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</si>
  <si>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</si>
  <si>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</si>
  <si>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</si>
  <si>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</si>
  <si>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</si>
  <si>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</si>
  <si>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</si>
  <si>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</si>
  <si>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</si>
  <si>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</si>
  <si>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</si>
  <si>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</si>
  <si>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</si>
  <si>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</si>
  <si>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</si>
  <si>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</si>
  <si>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</si>
  <si>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</si>
  <si>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</si>
  <si>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</si>
  <si>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</si>
  <si>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</si>
  <si>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</si>
  <si>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</si>
  <si>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</si>
  <si>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</si>
  <si>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</si>
  <si>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</si>
  <si>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</si>
  <si>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</si>
  <si>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</si>
  <si>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</si>
  <si>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</si>
  <si>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</si>
  <si>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</si>
  <si>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</si>
  <si>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</si>
  <si>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</si>
  <si>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</si>
  <si>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</si>
  <si>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</si>
  <si>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</si>
  <si>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</si>
  <si>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</si>
  <si>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</si>
  <si>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</si>
  <si>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</si>
  <si>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</si>
  <si>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</si>
  <si>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</si>
  <si>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</si>
  <si>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</si>
  <si>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</si>
  <si>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</si>
  <si>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</si>
  <si>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</si>
  <si>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</si>
  <si>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</si>
  <si>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</si>
  <si>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</si>
  <si>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</si>
  <si>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</si>
  <si>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</si>
  <si>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</si>
  <si>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</si>
  <si>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</si>
  <si>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</si>
  <si>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</si>
  <si>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</si>
  <si>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</si>
  <si>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</si>
  <si>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</si>
  <si>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</si>
  <si>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</si>
  <si>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</si>
  <si>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</si>
  <si>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</si>
  <si>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</si>
  <si>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</si>
  <si>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</si>
  <si>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</si>
  <si>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</si>
  <si>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</si>
  <si>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</si>
  <si>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</si>
  <si>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</si>
  <si>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</si>
  <si>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</si>
  <si>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</si>
  <si>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</si>
  <si>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</si>
  <si>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</si>
  <si>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</si>
  <si>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</si>
  <si>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</si>
  <si>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</si>
  <si>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</si>
  <si>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</si>
  <si>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</si>
  <si>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</si>
  <si>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</si>
  <si>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</si>
  <si>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</si>
  <si>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</si>
  <si>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</si>
  <si>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</si>
  <si>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</si>
  <si>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</si>
  <si>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</si>
  <si>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</si>
  <si>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</si>
  <si>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</si>
  <si>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</si>
  <si>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</si>
  <si>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</si>
  <si>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</si>
  <si>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</si>
  <si>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</si>
  <si>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</si>
  <si>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</si>
  <si>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</si>
  <si>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</si>
  <si>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</si>
  <si>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</si>
  <si>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</si>
  <si>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</si>
  <si>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</si>
  <si>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</si>
  <si>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</si>
  <si>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</si>
  <si>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</si>
  <si>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</si>
  <si>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</si>
  <si>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</si>
  <si>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</si>
  <si>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</si>
  <si>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</si>
  <si>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</si>
  <si>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</si>
  <si>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</si>
  <si>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</si>
  <si>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</si>
  <si>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</si>
  <si>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</si>
  <si>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</si>
  <si>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</si>
  <si>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</si>
  <si>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</si>
  <si>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</si>
  <si>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</si>
  <si>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</si>
  <si>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</si>
  <si>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</si>
  <si>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</si>
  <si>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</si>
  <si>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</si>
  <si>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</si>
  <si>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</si>
  <si>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</si>
  <si>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</si>
  <si>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</si>
  <si>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</si>
  <si>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</si>
  <si>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</si>
  <si>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</si>
  <si>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</si>
  <si>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</si>
  <si>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</si>
  <si>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</si>
  <si>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</si>
  <si>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</si>
  <si>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</si>
  <si>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</si>
  <si>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</si>
  <si>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</si>
  <si>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</si>
  <si>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</si>
  <si>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</si>
  <si>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</si>
  <si>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</si>
  <si>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</si>
  <si>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</si>
  <si>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</si>
  <si>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</si>
  <si>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</si>
  <si>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</si>
  <si>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</si>
  <si>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</si>
  <si>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</si>
  <si>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</si>
  <si>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</si>
  <si>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</si>
  <si>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</si>
  <si>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</si>
  <si>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</si>
  <si>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</si>
  <si>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</si>
  <si>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</si>
  <si>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</si>
  <si>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</si>
  <si>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</si>
  <si>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</si>
  <si>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</si>
  <si>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</si>
  <si>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</si>
  <si>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</si>
  <si>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</si>
  <si>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</si>
  <si>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</si>
  <si>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</si>
  <si>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</si>
  <si>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</si>
  <si>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</si>
  <si>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</si>
  <si>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</si>
  <si>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</si>
  <si>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</si>
  <si>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</si>
  <si>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</si>
  <si>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</si>
  <si>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</si>
  <si>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</si>
  <si>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</si>
  <si>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</si>
  <si>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</si>
  <si>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</si>
  <si>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</si>
  <si>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</si>
  <si>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</si>
  <si>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</si>
  <si>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</si>
  <si>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</si>
  <si>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</si>
  <si>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</si>
  <si>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</si>
  <si>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</si>
  <si>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</si>
  <si>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</si>
  <si>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</si>
  <si>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</si>
  <si>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</si>
  <si>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</si>
  <si>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</si>
  <si>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</si>
  <si>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</si>
  <si>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</si>
  <si>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</si>
  <si>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</si>
  <si>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</si>
  <si>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</si>
  <si>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</si>
  <si>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</si>
  <si>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</si>
  <si>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</si>
  <si>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</si>
  <si>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</si>
  <si>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</si>
  <si>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</si>
  <si>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</si>
  <si>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</si>
  <si>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</si>
  <si>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</si>
  <si>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</si>
  <si>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</si>
  <si>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</si>
  <si>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</si>
  <si>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</si>
  <si>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</si>
  <si>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</si>
  <si>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</si>
  <si>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</si>
  <si>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</si>
  <si>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</si>
  <si>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</si>
  <si>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</si>
  <si>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</si>
  <si>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</si>
  <si>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</si>
  <si>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</si>
  <si>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</si>
  <si>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</si>
  <si>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</si>
  <si>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</si>
  <si>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</si>
  <si>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</si>
  <si>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</si>
  <si>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</si>
  <si>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</si>
  <si>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</si>
  <si>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</si>
  <si>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</si>
  <si>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</si>
  <si>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</si>
  <si>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</si>
  <si>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</si>
  <si>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</si>
  <si>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</si>
  <si>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</si>
  <si>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</si>
  <si>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</si>
  <si>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</si>
  <si>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</si>
  <si>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</si>
  <si>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</si>
  <si>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</si>
  <si>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</si>
  <si>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</si>
  <si>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</si>
  <si>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</si>
  <si>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</si>
  <si>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</si>
  <si>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</si>
  <si>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</si>
  <si>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</si>
  <si>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</si>
  <si>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</si>
  <si>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</si>
  <si>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</si>
  <si>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</si>
  <si>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</si>
  <si>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</si>
  <si>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</si>
  <si>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</si>
  <si>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</si>
  <si>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</si>
  <si>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</si>
  <si>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</si>
  <si>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</si>
  <si>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</si>
  <si>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</si>
  <si>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</si>
  <si>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</si>
  <si>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</si>
  <si>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</si>
  <si>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</si>
  <si>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</si>
  <si>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</si>
  <si>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</si>
  <si>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</si>
  <si>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</si>
  <si>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</si>
  <si>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</si>
  <si>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</si>
  <si>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</si>
  <si>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</si>
  <si>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</si>
  <si>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</si>
  <si>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</si>
  <si>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</si>
  <si>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</si>
  <si>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</si>
  <si>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</si>
  <si>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</si>
  <si>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</si>
  <si>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</si>
  <si>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</si>
  <si>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</si>
  <si>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</si>
  <si>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</si>
  <si>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</si>
  <si>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</si>
  <si>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</si>
  <si>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</si>
  <si>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</si>
  <si>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</si>
  <si>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</si>
  <si>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</si>
  <si>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</si>
  <si>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</si>
  <si>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</si>
  <si>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</si>
  <si>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</si>
  <si>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</si>
  <si>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</si>
  <si>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</si>
  <si>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</si>
  <si>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</si>
  <si>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</si>
  <si>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</si>
  <si>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</si>
  <si>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</si>
  <si>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</si>
  <si>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</si>
  <si>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</si>
  <si>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</si>
  <si>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</si>
  <si>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</si>
  <si>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</si>
  <si>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</si>
  <si>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</si>
  <si>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</si>
  <si>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</si>
  <si>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</si>
  <si>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</si>
  <si>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</si>
  <si>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</si>
  <si>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</si>
  <si>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</si>
  <si>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</si>
  <si>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</si>
  <si>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</si>
  <si>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</si>
  <si>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</si>
  <si>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</si>
  <si>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</si>
  <si>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</si>
  <si>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</si>
  <si>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</si>
  <si>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</si>
  <si>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</si>
  <si>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</si>
  <si>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</si>
  <si>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</si>
  <si>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</si>
  <si>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</si>
  <si>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</si>
  <si>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</si>
  <si>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</si>
  <si>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</si>
  <si>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</si>
  <si>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</si>
  <si>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</si>
  <si>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</si>
  <si>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</si>
  <si>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</si>
  <si>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</si>
  <si>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</si>
  <si>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</si>
  <si>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</si>
  <si>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</si>
  <si>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</si>
  <si>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</si>
  <si>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</si>
  <si>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</si>
  <si>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</si>
  <si>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</si>
  <si>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</si>
  <si>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</si>
  <si>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</si>
  <si>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</si>
  <si>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</si>
  <si>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</si>
  <si>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</si>
  <si>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</si>
  <si>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</si>
  <si>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</si>
  <si>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</si>
  <si>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</si>
  <si>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</si>
  <si>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</si>
  <si>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</si>
  <si>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</si>
  <si>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</si>
  <si>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</si>
  <si>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</si>
  <si>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</si>
  <si>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</si>
  <si>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</si>
  <si>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</si>
  <si>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</si>
  <si>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</si>
  <si>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</si>
  <si>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</si>
  <si>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</si>
  <si>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</si>
  <si>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</si>
  <si>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</si>
  <si>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</si>
  <si>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</si>
  <si>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</si>
  <si>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</si>
  <si>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</si>
  <si>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</si>
  <si>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</si>
  <si>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</si>
  <si>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</si>
  <si>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</si>
  <si>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</si>
  <si>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</si>
  <si>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</si>
  <si>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</si>
  <si>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</si>
  <si>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</si>
  <si>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</si>
  <si>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</si>
  <si>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</si>
  <si>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</si>
  <si>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</si>
  <si>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</si>
  <si>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</si>
  <si>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</si>
  <si>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</si>
  <si>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</si>
  <si>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</si>
  <si>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</si>
  <si>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</si>
  <si>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</si>
  <si>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</si>
  <si>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</si>
  <si>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</si>
  <si>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</si>
  <si>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</si>
  <si>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</si>
  <si>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</si>
  <si>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</si>
  <si>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</si>
  <si>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</si>
  <si>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</si>
  <si>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</si>
  <si>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</si>
  <si>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</si>
  <si>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</si>
  <si>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</si>
  <si>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</si>
  <si>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</si>
  <si>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</si>
  <si>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</si>
  <si>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</si>
  <si>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</si>
  <si>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</si>
  <si>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</si>
  <si>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</si>
  <si>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</si>
  <si>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</si>
  <si>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</si>
  <si>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</si>
  <si>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</si>
  <si>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</si>
  <si>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</si>
  <si>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</si>
  <si>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</si>
  <si>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</si>
  <si>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</si>
  <si>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</si>
  <si>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</si>
  <si>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</si>
  <si>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</si>
  <si>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</si>
  <si>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</si>
  <si>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</si>
  <si>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</si>
  <si>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</si>
  <si>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</si>
  <si>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</si>
  <si>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</si>
  <si>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</si>
  <si>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</si>
  <si>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</si>
  <si>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</si>
  <si>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</si>
  <si>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</si>
  <si>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</si>
  <si>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</si>
  <si>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</si>
  <si>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</si>
  <si>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</si>
  <si>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</si>
  <si>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</si>
  <si>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</si>
  <si>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</si>
  <si>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</si>
  <si>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</si>
  <si>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</si>
  <si>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</si>
  <si>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</si>
  <si>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</si>
  <si>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</si>
  <si>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</si>
  <si>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</si>
  <si>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</si>
  <si>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</si>
  <si>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</si>
  <si>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</si>
  <si>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</si>
  <si>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</si>
  <si>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</si>
  <si>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</si>
  <si>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</si>
  <si>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</si>
  <si>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</si>
  <si>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</si>
  <si>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</si>
  <si>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</si>
  <si>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</si>
  <si>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</si>
  <si>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</si>
  <si>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</si>
  <si>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</si>
  <si>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</si>
  <si>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</si>
  <si>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</si>
  <si>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</si>
  <si>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</si>
  <si>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</si>
  <si>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</si>
  <si>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</si>
  <si>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</si>
  <si>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</si>
  <si>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</si>
  <si>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</si>
  <si>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</si>
  <si>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</si>
  <si>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</si>
  <si>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</si>
  <si>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</si>
  <si>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</si>
  <si>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</si>
  <si>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</si>
  <si>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</si>
  <si>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</si>
  <si>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</si>
  <si>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</si>
  <si>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</si>
  <si>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</si>
  <si>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</si>
  <si>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</si>
  <si>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</si>
  <si>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</si>
  <si>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</si>
  <si>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</si>
  <si>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</si>
  <si>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</si>
  <si>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</si>
  <si>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</si>
  <si>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</si>
  <si>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</si>
  <si>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</si>
  <si>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</si>
  <si>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</si>
  <si>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</si>
  <si>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</si>
  <si>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</si>
  <si>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</si>
  <si>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</si>
  <si>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</si>
  <si>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</si>
  <si>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</si>
  <si>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</si>
  <si>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</si>
  <si>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</si>
  <si>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</si>
  <si>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</si>
  <si>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</si>
  <si>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</si>
  <si>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</si>
  <si>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</si>
  <si>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</si>
  <si>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</si>
  <si>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</si>
  <si>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</si>
  <si>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</si>
  <si>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</si>
  <si>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</si>
  <si>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</si>
  <si>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</si>
  <si>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</si>
  <si>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</si>
  <si>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</si>
  <si>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</si>
  <si>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</si>
  <si>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</si>
  <si>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</si>
  <si>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</si>
  <si>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</si>
  <si>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</si>
  <si>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</si>
  <si>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</si>
  <si>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</si>
  <si>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</si>
  <si>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</si>
  <si>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</si>
  <si>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</si>
  <si>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</si>
  <si>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</si>
  <si>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</si>
  <si>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</si>
  <si>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</si>
  <si>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</si>
  <si>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</si>
  <si>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</si>
  <si>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</si>
  <si>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</si>
  <si>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</si>
  <si>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</si>
  <si>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</si>
  <si>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</si>
  <si>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</si>
  <si>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</si>
  <si>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</si>
  <si>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</si>
  <si>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</si>
  <si>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</si>
  <si>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</si>
  <si>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</si>
  <si>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</si>
  <si>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</si>
  <si>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</si>
  <si>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</si>
  <si>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</si>
  <si>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</si>
  <si>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</si>
  <si>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</si>
  <si>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</si>
  <si>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</si>
  <si>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</si>
  <si>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</si>
  <si>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</si>
  <si>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</si>
  <si>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</si>
  <si>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</si>
  <si>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</si>
  <si>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</si>
  <si>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</si>
  <si>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</si>
  <si>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</si>
  <si>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</si>
  <si>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</si>
  <si>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</si>
  <si>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</si>
  <si>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</si>
  <si>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</si>
  <si>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</si>
  <si>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</si>
  <si>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</si>
  <si>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</si>
  <si>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</si>
  <si>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</si>
  <si>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</si>
  <si>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</si>
  <si>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</si>
  <si>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</si>
  <si>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</si>
  <si>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</si>
  <si>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</si>
  <si>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</si>
  <si>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</si>
  <si>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</si>
  <si>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</si>
  <si>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</si>
  <si>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</si>
  <si>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</si>
  <si>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</si>
  <si>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</si>
  <si>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</si>
  <si>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</si>
  <si>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</si>
  <si>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</si>
  <si>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</si>
  <si>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</si>
  <si>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</si>
  <si>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</si>
  <si>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</si>
  <si>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</si>
  <si>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</si>
  <si>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</si>
  <si>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</si>
  <si>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</si>
  <si>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</si>
  <si>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</si>
  <si>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</si>
  <si>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</si>
  <si>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</si>
  <si>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</si>
  <si>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</si>
  <si>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</si>
  <si>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</si>
  <si>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</si>
  <si>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</si>
  <si>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</si>
  <si>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</si>
  <si>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</si>
  <si>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</si>
  <si>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</si>
  <si>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</si>
  <si>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</si>
  <si>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</si>
  <si>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</si>
  <si>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</si>
  <si>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</si>
  <si>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</si>
  <si>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</si>
  <si>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</si>
  <si>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</si>
  <si>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</si>
  <si>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</si>
  <si>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</si>
  <si>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</si>
  <si>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</si>
  <si>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</si>
  <si>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</si>
  <si>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</si>
  <si>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</si>
  <si>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</si>
  <si>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</si>
  <si>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</si>
  <si>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</si>
  <si>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</si>
  <si>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</si>
  <si>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</si>
  <si>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</si>
  <si>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</si>
  <si>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</si>
  <si>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</si>
  <si>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</si>
  <si>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</si>
  <si>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</si>
  <si>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</si>
  <si>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</si>
  <si>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</si>
  <si>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</si>
  <si>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</si>
  <si>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</si>
  <si>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</si>
  <si>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</si>
  <si>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</si>
  <si>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</si>
  <si>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</si>
  <si>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</si>
  <si>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</si>
  <si>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</si>
  <si>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</si>
  <si>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</si>
  <si>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</si>
  <si>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</si>
  <si>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</si>
  <si>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</si>
  <si>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</si>
  <si>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</si>
  <si>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</si>
  <si>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</si>
  <si>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</si>
  <si>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</si>
  <si>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</si>
  <si>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</si>
  <si>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</si>
  <si>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</si>
  <si>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</si>
  <si>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</si>
  <si>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</si>
  <si>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</si>
  <si>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</si>
  <si>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</si>
  <si>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</si>
  <si>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</si>
  <si>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</si>
  <si>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</si>
  <si>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</si>
  <si>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</si>
  <si>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</si>
  <si>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</si>
  <si>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</si>
  <si>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</si>
  <si>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</si>
  <si>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</si>
  <si>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</si>
  <si>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</si>
  <si>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</si>
  <si>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</si>
  <si>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</si>
  <si>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</si>
  <si>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</si>
  <si>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</si>
  <si>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</si>
  <si>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</si>
  <si>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</si>
  <si>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</si>
  <si>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</si>
  <si>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</si>
  <si>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</si>
  <si>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</si>
  <si>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</si>
  <si>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</si>
  <si>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</si>
  <si>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</si>
  <si>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</si>
  <si>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</si>
  <si>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</si>
  <si>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</si>
  <si>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</si>
  <si>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</si>
  <si>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</si>
  <si>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</si>
  <si>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</si>
  <si>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</si>
  <si>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</si>
  <si>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</si>
  <si>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</si>
  <si>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</si>
  <si>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</si>
  <si>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</si>
  <si>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</si>
  <si>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</si>
  <si>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</si>
  <si>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</si>
  <si>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</si>
  <si>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</si>
  <si>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</si>
  <si>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</si>
  <si>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</si>
  <si>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</si>
  <si>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</si>
  <si>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</si>
  <si>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</si>
  <si>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</si>
  <si>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</si>
  <si>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</si>
  <si>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</si>
  <si>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</si>
  <si>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</si>
  <si>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</si>
  <si>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</si>
  <si>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</si>
  <si>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</si>
  <si>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</si>
  <si>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</si>
  <si>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</si>
  <si>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</si>
  <si>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</si>
  <si>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</si>
  <si>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</si>
  <si>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</si>
  <si>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</si>
  <si>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</si>
  <si>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</si>
  <si>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</si>
  <si>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</si>
  <si>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</si>
  <si>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</si>
  <si>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</si>
  <si>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</si>
  <si>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</si>
  <si>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</si>
  <si>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</si>
  <si>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</si>
  <si>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</si>
  <si>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</si>
  <si>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</si>
  <si>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</si>
  <si>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</si>
  <si>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</si>
  <si>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</si>
  <si>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</si>
  <si>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</si>
  <si>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</si>
  <si>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</si>
  <si>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</si>
  <si>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</si>
  <si>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</si>
  <si>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</si>
  <si>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</si>
  <si>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</si>
  <si>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</si>
  <si>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</si>
  <si>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</si>
  <si>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</si>
  <si>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</si>
  <si>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</si>
  <si>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</si>
  <si>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</si>
  <si>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</si>
  <si>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</si>
  <si>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</si>
  <si>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</si>
  <si>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</si>
  <si>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</si>
  <si>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</si>
  <si>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</si>
  <si>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</si>
  <si>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</si>
  <si>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</si>
  <si>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</si>
  <si>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</si>
  <si>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</si>
  <si>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</si>
  <si>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</si>
  <si>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</si>
  <si>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</si>
  <si>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</si>
  <si>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</si>
  <si>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</si>
  <si>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</si>
  <si>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</si>
  <si>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</si>
  <si>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</si>
  <si>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</si>
  <si>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</si>
  <si>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</si>
  <si>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</si>
  <si>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</si>
  <si>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</si>
  <si>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</si>
  <si>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</si>
  <si>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</si>
  <si>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</si>
  <si>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</si>
  <si>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</si>
  <si>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</si>
  <si>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</si>
  <si>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</si>
  <si>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</si>
  <si>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</si>
  <si>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</si>
  <si>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</si>
  <si>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</si>
  <si>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</si>
  <si>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</si>
  <si>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</si>
  <si>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</si>
  <si>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</si>
  <si>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</si>
  <si>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</si>
  <si>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</si>
  <si>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</si>
  <si>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</si>
  <si>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</si>
  <si>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</si>
  <si>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</si>
  <si>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</si>
  <si>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</si>
  <si>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</si>
  <si>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</si>
  <si>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</si>
  <si>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</si>
  <si>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</si>
  <si>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</si>
  <si>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</si>
  <si>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</si>
  <si>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</si>
  <si>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</si>
  <si>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</si>
  <si>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</si>
  <si>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</si>
  <si>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</si>
  <si>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</si>
  <si>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</si>
  <si>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</si>
  <si>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</si>
  <si>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</si>
  <si>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</si>
  <si>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</si>
  <si>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</si>
  <si>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</si>
  <si>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</si>
  <si>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</si>
  <si>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</si>
  <si>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</si>
  <si>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</si>
  <si>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</si>
  <si>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</si>
  <si>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</si>
  <si>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</si>
  <si>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</si>
  <si>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</si>
  <si>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</si>
  <si>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</si>
  <si>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</si>
  <si>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</si>
  <si>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</si>
  <si>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</si>
  <si>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</si>
  <si>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</si>
  <si>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</si>
  <si>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</si>
  <si>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</si>
  <si>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</si>
  <si>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</si>
  <si>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</si>
  <si>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</si>
  <si>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</si>
  <si>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</si>
  <si>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</si>
  <si>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</si>
  <si>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</si>
  <si>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</si>
  <si>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</si>
  <si>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</si>
  <si>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</si>
  <si>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</si>
  <si>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</si>
  <si>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</si>
  <si>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</si>
  <si>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</si>
  <si>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</si>
  <si>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</si>
  <si>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</si>
  <si>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</si>
  <si>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</si>
  <si>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</si>
  <si>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</si>
  <si>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</si>
  <si>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</si>
  <si>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</si>
  <si>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</si>
  <si>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</si>
  <si>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</si>
  <si>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</si>
  <si>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</si>
  <si>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</si>
  <si>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</si>
  <si>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</si>
  <si>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</si>
  <si>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</si>
  <si>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</si>
  <si>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</si>
  <si>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</si>
  <si>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</si>
  <si>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</si>
  <si>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</si>
  <si>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</si>
  <si>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</si>
  <si>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</si>
  <si>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</si>
  <si>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</si>
  <si>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</si>
  <si>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</si>
  <si>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</si>
  <si>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</si>
  <si>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</si>
  <si>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</si>
  <si>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</si>
  <si>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</si>
  <si>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</si>
  <si>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</si>
  <si>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</si>
  <si>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</si>
  <si>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</si>
  <si>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</si>
  <si>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</si>
  <si>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</si>
  <si>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</si>
  <si>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</si>
  <si>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</si>
  <si>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</si>
  <si>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</si>
  <si>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</si>
  <si>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</si>
  <si>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</si>
  <si>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</si>
  <si>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</si>
  <si>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</si>
  <si>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</si>
  <si>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</si>
  <si>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</si>
  <si>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</si>
  <si>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</si>
  <si>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</si>
  <si>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</si>
  <si>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</si>
  <si>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</si>
  <si>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</si>
  <si>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</si>
  <si>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</si>
  <si>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</si>
  <si>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</si>
  <si>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</si>
  <si>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</si>
  <si>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</si>
  <si>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</si>
  <si>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</si>
  <si>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</si>
  <si>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</si>
  <si>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</si>
  <si>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</si>
  <si>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</si>
  <si>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</si>
  <si>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</si>
  <si>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</si>
  <si>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</si>
  <si>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</si>
  <si>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</si>
  <si>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</si>
  <si>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</si>
  <si>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</si>
  <si>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</si>
  <si>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</si>
  <si>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</si>
  <si>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</si>
  <si>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</si>
  <si>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</si>
  <si>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</si>
  <si>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</si>
  <si>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</si>
  <si>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</si>
  <si>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</si>
  <si>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</si>
  <si>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</si>
  <si>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</si>
  <si>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</si>
  <si>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</si>
  <si>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</si>
  <si>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</si>
  <si>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</si>
  <si>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</si>
  <si>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</si>
  <si>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</si>
  <si>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</si>
  <si>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</si>
  <si>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</si>
  <si>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</si>
  <si>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</si>
  <si>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</si>
  <si>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</si>
  <si>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</si>
  <si>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</si>
  <si>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</si>
  <si>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</si>
  <si>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</si>
  <si>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</si>
  <si>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</si>
  <si>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</si>
  <si>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</si>
  <si>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</si>
  <si>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</si>
  <si>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</si>
  <si>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</si>
  <si>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</si>
  <si>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</si>
  <si>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</si>
  <si>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</si>
  <si>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</si>
  <si>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</si>
  <si>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</si>
  <si>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</si>
  <si>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</si>
  <si>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</si>
  <si>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</si>
  <si>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</si>
  <si>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</si>
  <si>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</si>
  <si>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</si>
  <si>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</si>
  <si>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</si>
  <si>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</si>
  <si>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</si>
  <si>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</si>
  <si>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</si>
  <si>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</si>
  <si>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</si>
  <si>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</si>
  <si>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</si>
  <si>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</si>
  <si>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</si>
  <si>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</si>
  <si>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</si>
  <si>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</si>
  <si>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</si>
  <si>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</si>
  <si>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</si>
  <si>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</si>
  <si>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</si>
  <si>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</si>
  <si>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</si>
  <si>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</si>
  <si>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</si>
  <si>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</si>
  <si>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</si>
  <si>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</si>
  <si>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</si>
  <si>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</si>
  <si>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</si>
  <si>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</si>
  <si>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</si>
  <si>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</si>
  <si>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</si>
  <si>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</si>
  <si>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</si>
  <si>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</si>
  <si>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</si>
  <si>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</si>
  <si>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</si>
  <si>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</si>
  <si>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</si>
  <si>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</si>
  <si>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</si>
  <si>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</si>
  <si>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</si>
  <si>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</si>
  <si>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</si>
  <si>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</si>
  <si>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</si>
  <si>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</si>
  <si>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</si>
  <si>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</si>
  <si>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</si>
  <si>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</si>
  <si>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</si>
  <si>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</si>
  <si>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</si>
  <si>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</si>
  <si>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</si>
  <si>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</si>
  <si>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</si>
  <si>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</si>
  <si>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</si>
  <si>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</si>
  <si>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</si>
  <si>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</si>
  <si>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</si>
  <si>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</si>
  <si>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</si>
  <si>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</si>
  <si>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</si>
  <si>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</si>
  <si>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</si>
  <si>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</si>
  <si>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</si>
  <si>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</si>
  <si>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</si>
  <si>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</si>
  <si>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</si>
  <si>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</si>
  <si>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</si>
  <si>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</si>
  <si>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</si>
  <si>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</si>
  <si>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</si>
  <si>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</si>
  <si>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</si>
  <si>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</si>
  <si>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</si>
  <si>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</si>
  <si>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</si>
  <si>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</si>
  <si>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</si>
  <si>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</si>
  <si>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</si>
  <si>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</si>
  <si>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</si>
  <si>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</si>
  <si>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</si>
  <si>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</si>
  <si>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</si>
  <si>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</si>
  <si>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</si>
  <si>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</si>
  <si>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</si>
  <si>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</si>
  <si>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</si>
  <si>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</si>
  <si>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</si>
  <si>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</si>
  <si>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</si>
  <si>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</si>
  <si>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</si>
  <si>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</si>
  <si>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</si>
  <si>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</si>
  <si>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</si>
  <si>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</si>
  <si>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</si>
  <si>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</si>
  <si>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</si>
  <si>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</si>
  <si>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</si>
  <si>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</si>
  <si>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</si>
  <si>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</si>
  <si>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</si>
  <si>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</si>
  <si>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</si>
  <si>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</si>
  <si>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</si>
  <si>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</si>
  <si>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</si>
  <si>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</si>
  <si>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</si>
  <si>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</si>
  <si>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</si>
  <si>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</si>
  <si>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</si>
  <si>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</si>
  <si>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</si>
  <si>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</si>
  <si>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</si>
  <si>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</si>
  <si>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</si>
  <si>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</si>
  <si>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</si>
  <si>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</si>
  <si>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</si>
  <si>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</si>
  <si>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</si>
  <si>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</si>
  <si>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</si>
  <si>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</si>
  <si>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</si>
  <si>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</si>
  <si>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</si>
  <si>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</si>
  <si>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</si>
  <si>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</si>
  <si>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</si>
  <si>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</si>
  <si>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</si>
  <si>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</si>
  <si>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</si>
  <si>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</si>
  <si>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</si>
  <si>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</si>
  <si>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</si>
  <si>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</si>
  <si>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</si>
  <si>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</si>
  <si>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</si>
  <si>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</si>
  <si>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</si>
  <si>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</si>
  <si>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</si>
  <si>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</si>
  <si>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</si>
  <si>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</si>
  <si>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</si>
  <si>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</si>
  <si>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</si>
  <si>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</si>
  <si>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</si>
  <si>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</si>
  <si>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</si>
  <si>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</si>
  <si>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</si>
  <si>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</si>
  <si>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</si>
  <si>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</si>
  <si>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</si>
  <si>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</si>
  <si>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</si>
  <si>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</si>
  <si>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</si>
  <si>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</si>
  <si>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</si>
  <si>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</si>
  <si>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</si>
  <si>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</si>
  <si>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</si>
  <si>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</si>
  <si>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</si>
  <si>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</si>
  <si>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</si>
  <si>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</si>
  <si>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</si>
  <si>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</si>
  <si>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</si>
  <si>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</si>
  <si>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</si>
  <si>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</si>
  <si>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</si>
  <si>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</si>
  <si>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</si>
  <si>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</si>
  <si>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</si>
  <si>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</si>
  <si>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</si>
  <si>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</si>
  <si>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</si>
  <si>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</si>
  <si>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</si>
  <si>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</si>
  <si>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</si>
  <si>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</si>
  <si>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</si>
  <si>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</si>
  <si>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</si>
  <si>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</si>
  <si>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</si>
  <si>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</si>
  <si>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</si>
  <si>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</si>
  <si>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</si>
  <si>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</si>
  <si>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</si>
  <si>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</si>
  <si>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</si>
  <si>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</si>
  <si>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</si>
  <si>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</si>
  <si>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</si>
  <si>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</si>
  <si>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</si>
  <si>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</si>
  <si>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</si>
  <si>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</si>
  <si>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</si>
  <si>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</si>
  <si>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</si>
  <si>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</si>
  <si>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</si>
  <si>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</si>
  <si>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</si>
  <si>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</si>
  <si>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</si>
  <si>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</si>
  <si>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</si>
  <si>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</si>
  <si>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</si>
  <si>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</si>
  <si>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</si>
  <si>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</si>
  <si>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</si>
  <si>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</si>
  <si>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</si>
  <si>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</si>
  <si>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</si>
  <si>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</si>
  <si>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</si>
  <si>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</si>
  <si>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</si>
  <si>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</si>
  <si>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</si>
  <si>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</si>
  <si>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</si>
  <si>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</si>
  <si>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</si>
  <si>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</si>
  <si>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</si>
  <si>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</si>
  <si>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</si>
  <si>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</si>
  <si>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</si>
  <si>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</si>
  <si>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</si>
  <si>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</si>
  <si>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</si>
  <si>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</si>
  <si>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</si>
  <si>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</si>
  <si>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</si>
  <si>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</si>
  <si>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</si>
  <si>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</si>
  <si>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</si>
  <si>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</si>
  <si>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</si>
  <si>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</si>
  <si>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</si>
  <si>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</si>
  <si>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</si>
  <si>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</si>
  <si>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</si>
  <si>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</si>
  <si>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</si>
  <si>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</si>
  <si>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</si>
  <si>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</si>
  <si>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</si>
  <si>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</si>
  <si>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</si>
  <si>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</si>
  <si>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</si>
  <si>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</si>
  <si>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</si>
  <si>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</si>
  <si>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</si>
  <si>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</si>
  <si>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</si>
  <si>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</si>
  <si>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</si>
  <si>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</si>
  <si>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</si>
  <si>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</si>
  <si>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</si>
  <si>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</si>
  <si>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</si>
  <si>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</si>
  <si>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</si>
  <si>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</si>
  <si>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</si>
  <si>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</si>
  <si>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</si>
  <si>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</si>
  <si>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</si>
  <si>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</si>
  <si>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</si>
  <si>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</si>
  <si>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</si>
  <si>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</si>
  <si>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</si>
  <si>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</si>
  <si>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</si>
  <si>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</si>
  <si>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</si>
  <si>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</si>
  <si>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</si>
  <si>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</si>
  <si>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</si>
  <si>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</si>
  <si>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</si>
  <si>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</si>
  <si>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</si>
  <si>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</si>
  <si>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</si>
  <si>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</si>
  <si>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</si>
  <si>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</si>
  <si>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</si>
  <si>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</si>
  <si>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</si>
  <si>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</si>
  <si>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</si>
  <si>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</si>
  <si>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</si>
  <si>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</si>
  <si>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</si>
  <si>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</si>
  <si>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</si>
  <si>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</si>
  <si>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</si>
  <si>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</si>
  <si>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</si>
  <si>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</si>
  <si>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</si>
  <si>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</si>
  <si>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</si>
  <si>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</si>
  <si>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</si>
  <si>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</si>
  <si>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</si>
  <si>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</si>
  <si>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</si>
  <si>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</si>
  <si>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</si>
  <si>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</si>
  <si>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</si>
  <si>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</si>
  <si>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</si>
  <si>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</si>
  <si>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</si>
  <si>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</si>
  <si>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</si>
  <si>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</si>
  <si>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</si>
  <si>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</si>
  <si>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</si>
  <si>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</si>
  <si>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</si>
  <si>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</si>
  <si>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</si>
  <si>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</si>
  <si>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</si>
  <si>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</si>
  <si>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</si>
  <si>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</si>
  <si>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</si>
  <si>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</si>
  <si>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</si>
  <si>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</si>
  <si>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</si>
  <si>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</si>
  <si>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</si>
  <si>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</si>
  <si>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</si>
  <si>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</si>
  <si>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</si>
  <si>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</si>
  <si>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</si>
  <si>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</si>
  <si>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</si>
  <si>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</si>
  <si>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</si>
  <si>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</si>
  <si>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</si>
  <si>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</si>
  <si>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</si>
  <si>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</si>
  <si>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</si>
  <si>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</si>
  <si>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</si>
  <si>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</si>
  <si>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</si>
  <si>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</si>
  <si>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</si>
  <si>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</si>
  <si>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</si>
  <si>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</si>
  <si>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</si>
  <si>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</si>
  <si>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</si>
  <si>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</si>
  <si>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</si>
  <si>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</si>
  <si>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</si>
  <si>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</si>
  <si>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</si>
  <si>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</si>
  <si>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</si>
  <si>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</si>
  <si>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</si>
  <si>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</si>
  <si>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</si>
  <si>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</si>
  <si>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</si>
  <si>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</si>
  <si>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</si>
  <si>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</si>
  <si>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</si>
  <si>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</si>
  <si>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</si>
  <si>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</si>
  <si>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</si>
  <si>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</si>
  <si>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</si>
  <si>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</si>
  <si>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</si>
  <si>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</si>
  <si>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</si>
  <si>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</si>
  <si>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</si>
  <si>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</si>
  <si>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</si>
  <si>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</si>
  <si>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</si>
  <si>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</si>
  <si>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</si>
  <si>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</si>
  <si>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</si>
  <si>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</si>
  <si>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</si>
  <si>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</si>
  <si>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</si>
  <si>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</si>
  <si>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</si>
  <si>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</si>
  <si>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</si>
  <si>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</si>
  <si>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</si>
  <si>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</si>
  <si>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</si>
  <si>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</si>
  <si>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</si>
  <si>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</si>
  <si>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</si>
  <si>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</si>
  <si>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</si>
  <si>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</si>
  <si>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</si>
  <si>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</si>
  <si>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</si>
  <si>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</si>
  <si>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</si>
  <si>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</si>
  <si>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</si>
  <si>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</si>
  <si>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</si>
  <si>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</si>
  <si>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</si>
  <si>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</si>
  <si>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</si>
  <si>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</si>
  <si>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</si>
  <si>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</si>
  <si>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</si>
  <si>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</si>
  <si>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</si>
  <si>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</si>
  <si>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</si>
  <si>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</si>
  <si>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</si>
  <si>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</si>
  <si>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</si>
  <si>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</si>
  <si>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</si>
  <si>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</si>
  <si>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</si>
  <si>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</si>
  <si>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</si>
  <si>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</si>
  <si>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</si>
  <si>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</si>
  <si>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</si>
  <si>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</si>
  <si>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</si>
  <si>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</si>
  <si>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</si>
  <si>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</si>
  <si>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</si>
  <si>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</si>
  <si>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</si>
  <si>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</si>
  <si>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</si>
  <si>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</si>
  <si>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</si>
  <si>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</si>
  <si>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</si>
  <si>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</si>
  <si>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</si>
  <si>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</si>
  <si>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</si>
  <si>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</si>
  <si>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</si>
  <si>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</si>
  <si>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</si>
  <si>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</si>
  <si>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</si>
  <si>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</si>
  <si>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</si>
  <si>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</si>
  <si>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</si>
  <si>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</si>
  <si>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</si>
  <si>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</si>
  <si>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</si>
  <si>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</si>
  <si>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</si>
  <si>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</si>
  <si>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</si>
  <si>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</si>
  <si>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</si>
  <si>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</si>
  <si>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</si>
  <si>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</si>
  <si>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</si>
  <si>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</si>
  <si>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</si>
  <si>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</si>
  <si>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</si>
  <si>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</si>
  <si>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</si>
  <si>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</si>
  <si>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</si>
  <si>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</si>
  <si>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</si>
  <si>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</si>
  <si>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</si>
  <si>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</si>
  <si>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</si>
  <si>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</si>
  <si>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</si>
  <si>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</si>
  <si>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</si>
  <si>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</si>
  <si>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</si>
  <si>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</si>
  <si>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</si>
  <si>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</si>
  <si>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</si>
  <si>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</si>
  <si>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</si>
  <si>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</si>
  <si>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</si>
  <si>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</si>
  <si>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</si>
  <si>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</si>
  <si>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</si>
  <si>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</si>
  <si>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</si>
  <si>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</si>
  <si>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</si>
  <si>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</si>
  <si>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</si>
  <si>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</si>
  <si>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</si>
  <si>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</si>
  <si>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</si>
  <si>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</si>
  <si>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</si>
  <si>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</si>
  <si>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</si>
  <si>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</si>
  <si>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</si>
  <si>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</si>
  <si>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</si>
  <si>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</si>
  <si>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</si>
  <si>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</si>
  <si>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</si>
  <si>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</si>
  <si>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</si>
  <si>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</si>
  <si>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</si>
  <si>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</si>
  <si>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</si>
  <si>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</si>
  <si>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</si>
  <si>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</si>
  <si>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</si>
  <si>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</si>
  <si>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</si>
  <si>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</si>
  <si>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</si>
  <si>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</si>
  <si>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</si>
  <si>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</si>
  <si>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</si>
  <si>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</si>
  <si>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</si>
  <si>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</si>
  <si>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</si>
  <si>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</si>
  <si>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</si>
  <si>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</si>
  <si>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</si>
  <si>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</si>
  <si>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</si>
  <si>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</si>
  <si>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</si>
  <si>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</si>
  <si>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</si>
  <si>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</si>
  <si>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</si>
  <si>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</si>
  <si>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</si>
  <si>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</si>
  <si>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</si>
  <si>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</si>
  <si>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</si>
  <si>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</si>
  <si>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</si>
  <si>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</si>
  <si>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</si>
  <si>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</si>
  <si>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</si>
  <si>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</si>
  <si>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</si>
  <si>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</si>
  <si>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</si>
  <si>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</si>
  <si>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</si>
  <si>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</si>
  <si>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</si>
  <si>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</si>
  <si>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</si>
  <si>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</si>
  <si>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</si>
  <si>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</si>
  <si>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</si>
  <si>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</si>
  <si>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</si>
  <si>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</si>
  <si>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</si>
  <si>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</si>
  <si>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</si>
  <si>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</si>
  <si>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</si>
  <si>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</si>
  <si>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</si>
  <si>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</si>
  <si>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</si>
  <si>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</si>
  <si>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</si>
  <si>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</si>
  <si>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</si>
  <si>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</si>
  <si>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</si>
  <si>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</si>
  <si>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</si>
  <si>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</si>
  <si>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</si>
  <si>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</si>
  <si>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</si>
  <si>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</si>
  <si>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</si>
  <si>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</si>
  <si>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</si>
  <si>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</si>
  <si>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</si>
  <si>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</si>
  <si>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</si>
  <si>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</si>
  <si>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</si>
  <si>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</si>
  <si>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</si>
  <si>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</si>
  <si>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</si>
  <si>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</si>
  <si>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</si>
  <si>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</si>
  <si>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</si>
  <si>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</si>
  <si>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</si>
  <si>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</si>
  <si>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</si>
  <si>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</si>
  <si>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</si>
  <si>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</si>
  <si>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</si>
  <si>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</si>
  <si>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</si>
  <si>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</si>
  <si>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</si>
  <si>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</si>
  <si>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</si>
  <si>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</si>
  <si>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</si>
  <si>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</si>
  <si>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</si>
  <si>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</si>
  <si>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</si>
  <si>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</si>
  <si>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</si>
  <si>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</si>
  <si>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</si>
  <si>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</si>
  <si>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</si>
  <si>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</si>
  <si>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</si>
  <si>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</si>
  <si>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</si>
  <si>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</si>
  <si>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</si>
  <si>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</si>
  <si>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</si>
  <si>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</si>
  <si>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</si>
  <si>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</si>
  <si>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</si>
  <si>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</si>
  <si>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</si>
  <si>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</si>
  <si>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</si>
  <si>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</si>
  <si>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</si>
  <si>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</si>
  <si>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</si>
  <si>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</si>
  <si>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</si>
  <si>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</si>
  <si>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</si>
  <si>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</si>
  <si>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</si>
  <si>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</si>
  <si>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</si>
  <si>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</si>
  <si>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</si>
  <si>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</si>
  <si>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</si>
  <si>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</si>
  <si>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</si>
  <si>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</si>
  <si>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</si>
  <si>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</si>
  <si>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</si>
  <si>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</si>
  <si>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</si>
  <si>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</si>
  <si>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</si>
  <si>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</si>
  <si>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</si>
  <si>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</si>
  <si>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</si>
  <si>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</si>
  <si>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</si>
  <si>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</si>
  <si>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</si>
  <si>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</si>
  <si>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</si>
  <si>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</si>
  <si>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</si>
  <si>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</si>
  <si>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</si>
  <si>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</si>
  <si>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</si>
  <si>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</si>
  <si>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</si>
  <si>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</si>
  <si>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</si>
  <si>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</si>
  <si>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</si>
  <si>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</si>
  <si>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</si>
  <si>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</si>
  <si>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</si>
  <si>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</si>
  <si>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</si>
  <si>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</si>
  <si>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</si>
  <si>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</si>
  <si>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</si>
  <si>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</si>
  <si>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</si>
  <si>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</si>
  <si>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</si>
  <si>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</si>
  <si>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</si>
  <si>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</si>
  <si>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</si>
  <si>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</si>
  <si>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</si>
  <si>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</si>
  <si>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</si>
  <si>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</si>
  <si>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</si>
  <si>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</si>
  <si>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</si>
  <si>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</si>
  <si>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</si>
  <si>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</si>
  <si>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</si>
  <si>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</si>
  <si>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</si>
  <si>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</si>
  <si>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</si>
  <si>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</si>
  <si>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</si>
  <si>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</si>
  <si>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</si>
  <si>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</si>
  <si>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</si>
  <si>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</si>
  <si>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</si>
  <si>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</si>
  <si>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</si>
  <si>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</si>
  <si>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</si>
  <si>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</si>
  <si>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</si>
  <si>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</si>
  <si>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</si>
  <si>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</si>
  <si>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</si>
  <si>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</si>
  <si>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</si>
  <si>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</si>
  <si>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</si>
  <si>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</si>
  <si>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</si>
  <si>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</si>
  <si>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</si>
  <si>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</si>
  <si>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</si>
  <si>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</si>
  <si>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</si>
  <si>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</si>
  <si>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</si>
  <si>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</si>
  <si>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</si>
  <si>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</si>
  <si>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</si>
  <si>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</si>
  <si>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</si>
  <si>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</si>
  <si>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</si>
  <si>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</si>
  <si>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</si>
  <si>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</si>
  <si>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</si>
  <si>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</si>
  <si>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</si>
  <si>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</si>
  <si>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</si>
  <si>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</si>
  <si>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</si>
  <si>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</si>
  <si>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</si>
  <si>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</si>
  <si>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</si>
  <si>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</si>
  <si>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</si>
  <si>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</si>
  <si>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</si>
  <si>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</si>
  <si>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</si>
  <si>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</si>
  <si>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</si>
  <si>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</si>
  <si>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</si>
  <si>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</si>
  <si>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</si>
  <si>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</si>
  <si>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</si>
  <si>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</si>
  <si>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</si>
  <si>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</si>
  <si>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</si>
  <si>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</si>
  <si>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</si>
  <si>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</si>
  <si>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</si>
  <si>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</si>
  <si>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</si>
  <si>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</si>
  <si>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</si>
  <si>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</si>
  <si>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</si>
  <si>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</si>
  <si>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</si>
  <si>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</si>
  <si>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</si>
  <si>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</si>
  <si>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</si>
  <si>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</si>
  <si>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</si>
  <si>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</si>
  <si>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</si>
  <si>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</si>
  <si>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</si>
  <si>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</si>
  <si>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</si>
  <si>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</si>
  <si>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</si>
  <si>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</si>
  <si>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</si>
  <si>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</si>
  <si>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</si>
  <si>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</si>
  <si>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</si>
  <si>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</si>
  <si>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</si>
  <si>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</si>
  <si>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</si>
  <si>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</si>
  <si>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</si>
  <si>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</si>
  <si>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</si>
  <si>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</si>
  <si>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</si>
  <si>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</si>
  <si>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</si>
  <si>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</si>
  <si>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</si>
  <si>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</si>
  <si>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</si>
  <si>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</si>
  <si>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</si>
  <si>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</si>
  <si>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</si>
  <si>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</si>
  <si>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</si>
  <si>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</si>
  <si>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</si>
  <si>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</si>
  <si>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</si>
  <si>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</si>
  <si>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</si>
  <si>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</si>
  <si>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</si>
  <si>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</si>
  <si>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</si>
  <si>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</si>
  <si>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</si>
  <si>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</si>
  <si>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</si>
  <si>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</si>
  <si>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</si>
  <si>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</si>
  <si>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</si>
  <si>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</si>
  <si>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</si>
  <si>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</si>
  <si>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</si>
  <si>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</si>
  <si>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</si>
  <si>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</si>
  <si>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</si>
  <si>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</si>
  <si>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</si>
  <si>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</si>
  <si>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</si>
  <si>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</si>
  <si>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</si>
  <si>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</si>
  <si>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</si>
  <si>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</si>
  <si>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</si>
  <si>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</si>
  <si>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</si>
  <si>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</si>
  <si>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</si>
  <si>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</si>
  <si>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</si>
  <si>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</si>
  <si>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</si>
  <si>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</si>
  <si>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</si>
  <si>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</si>
  <si>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</si>
  <si>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</si>
  <si>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</si>
  <si>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</si>
  <si>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</si>
  <si>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</si>
  <si>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</si>
  <si>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</si>
  <si>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</si>
  <si>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</si>
  <si>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</si>
  <si>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</si>
  <si>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</si>
  <si>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</si>
  <si>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</si>
  <si>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</si>
  <si>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</si>
  <si>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</si>
  <si>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</si>
  <si>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</si>
  <si>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</si>
  <si>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</si>
  <si>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</si>
  <si>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</si>
  <si>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</si>
  <si>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</si>
  <si>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</si>
  <si>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</si>
  <si>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</si>
  <si>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</si>
  <si>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</si>
  <si>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</si>
  <si>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</si>
  <si>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</si>
  <si>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</si>
  <si>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</si>
  <si>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</si>
  <si>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</si>
  <si>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</si>
  <si>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</si>
  <si>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</si>
  <si>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</si>
  <si>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</si>
  <si>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</si>
  <si>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</si>
  <si>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</si>
  <si>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</si>
  <si>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</si>
  <si>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</si>
  <si>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</si>
  <si>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</si>
  <si>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</si>
  <si>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</si>
  <si>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</si>
  <si>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</si>
  <si>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</si>
  <si>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</si>
  <si>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</si>
  <si>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</si>
  <si>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</si>
  <si>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</si>
  <si>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</si>
  <si>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</si>
  <si>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</si>
  <si>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</si>
  <si>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</si>
  <si>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</si>
  <si>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</si>
  <si>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</si>
  <si>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</si>
  <si>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</si>
  <si>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</si>
  <si>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</si>
  <si>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</si>
  <si>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</si>
  <si>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</si>
  <si>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</si>
  <si>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</si>
  <si>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</si>
  <si>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</si>
  <si>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</si>
  <si>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</si>
  <si>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</si>
  <si>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</si>
  <si>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</si>
  <si>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</si>
  <si>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</si>
  <si>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</si>
  <si>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</si>
  <si>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</si>
  <si>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</si>
  <si>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</si>
  <si>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</si>
  <si>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</si>
  <si>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</si>
  <si>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</si>
  <si>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</si>
  <si>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</si>
  <si>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</si>
  <si>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</si>
  <si>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</si>
  <si>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</si>
  <si>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</si>
  <si>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</si>
  <si>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</si>
  <si>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</si>
  <si>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</si>
  <si>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</si>
  <si>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</si>
  <si>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</si>
  <si>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</si>
  <si>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</si>
  <si>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</si>
  <si>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</si>
  <si>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</si>
  <si>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</si>
  <si>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</si>
  <si>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</si>
  <si>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</si>
  <si>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</si>
  <si>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</si>
  <si>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</si>
  <si>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</si>
  <si>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</si>
  <si>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</si>
  <si>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</si>
  <si>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</si>
  <si>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</si>
  <si>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</si>
  <si>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</si>
  <si>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</si>
  <si>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</si>
  <si>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</si>
  <si>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</si>
  <si>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</si>
  <si>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</si>
  <si>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</si>
  <si>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</si>
  <si>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</si>
  <si>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</si>
  <si>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</si>
  <si>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</si>
  <si>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</si>
  <si>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</si>
  <si>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</si>
  <si>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</si>
  <si>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</si>
  <si>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</si>
  <si>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</si>
  <si>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</si>
  <si>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</si>
  <si>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</si>
  <si>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</si>
  <si>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</si>
  <si>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</si>
  <si>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</si>
  <si>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</si>
  <si>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</si>
  <si>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</si>
  <si>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</si>
  <si>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</si>
  <si>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</si>
  <si>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</si>
  <si>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</si>
  <si>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</si>
  <si>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</si>
  <si>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</si>
  <si>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</si>
  <si>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</si>
  <si>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</si>
  <si>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</si>
  <si>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</si>
  <si>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</si>
  <si>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</si>
  <si>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</si>
  <si>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</si>
  <si>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</si>
  <si>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</si>
  <si>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</si>
  <si>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</si>
  <si>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</si>
  <si>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</si>
  <si>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</si>
  <si>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</si>
  <si>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</si>
  <si>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</si>
  <si>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</si>
  <si>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</si>
  <si>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</si>
  <si>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</si>
  <si>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</si>
  <si>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</si>
  <si>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</si>
  <si>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</si>
  <si>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</si>
  <si>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</si>
  <si>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</si>
  <si>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</si>
  <si>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</si>
  <si>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</si>
  <si>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</si>
  <si>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</si>
  <si>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</si>
  <si>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</si>
  <si>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</si>
  <si>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</si>
  <si>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</si>
  <si>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</si>
  <si>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</si>
  <si>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</si>
  <si>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</si>
  <si>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</si>
  <si>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</si>
  <si>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</si>
  <si>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</si>
  <si>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</si>
  <si>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</si>
  <si>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</si>
  <si>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</si>
  <si>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</si>
  <si>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</si>
  <si>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</si>
  <si>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</si>
  <si>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</si>
  <si>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</si>
  <si>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</si>
  <si>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</si>
  <si>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</si>
  <si>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</si>
  <si>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</si>
  <si>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</si>
  <si>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</si>
  <si>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</si>
  <si>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</si>
  <si>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</si>
  <si>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</si>
  <si>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</si>
  <si>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</si>
  <si>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</si>
  <si>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</si>
  <si>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</si>
  <si>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</si>
  <si>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</si>
  <si>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</si>
  <si>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</si>
  <si>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</si>
  <si>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</si>
  <si>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</si>
  <si>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</si>
  <si>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</si>
  <si>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</si>
  <si>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</si>
  <si>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</si>
  <si>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</si>
  <si>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</si>
  <si>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</si>
  <si>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</si>
  <si>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</si>
  <si>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</si>
  <si>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</si>
  <si>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</si>
  <si>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</si>
  <si>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</si>
  <si>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</si>
  <si>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</si>
  <si>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</si>
  <si>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</si>
  <si>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</si>
  <si>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</si>
  <si>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</si>
  <si>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</si>
  <si>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</si>
  <si>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</si>
  <si>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</si>
  <si>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</si>
  <si>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</si>
  <si>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</si>
  <si>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</si>
  <si>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</si>
  <si>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</si>
  <si>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</si>
  <si>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</si>
  <si>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</si>
  <si>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</si>
  <si>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</si>
  <si>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</si>
  <si>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</si>
  <si>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</si>
  <si>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</si>
  <si>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</si>
  <si>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</si>
  <si>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</si>
  <si>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</si>
  <si>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</si>
  <si>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</si>
  <si>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</si>
  <si>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</si>
  <si>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</si>
  <si>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</si>
  <si>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</si>
  <si>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</si>
  <si>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</si>
  <si>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</si>
  <si>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</si>
  <si>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</si>
  <si>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</si>
  <si>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</si>
  <si>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</si>
  <si>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</si>
  <si>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</si>
  <si>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</si>
  <si>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</si>
  <si>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</si>
  <si>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</si>
  <si>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</si>
  <si>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</si>
  <si>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</si>
  <si>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</si>
  <si>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</si>
  <si>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</si>
  <si>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</si>
  <si>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</si>
  <si>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</si>
  <si>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</si>
  <si>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</si>
  <si>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</si>
  <si>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</si>
  <si>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</si>
  <si>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</si>
  <si>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</si>
  <si>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</si>
  <si>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</si>
  <si>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</si>
  <si>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</si>
  <si>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</si>
  <si>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</si>
  <si>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</si>
  <si>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</si>
  <si>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</si>
  <si>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</si>
  <si>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</si>
  <si>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</si>
  <si>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</si>
  <si>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</si>
  <si>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</si>
  <si>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</si>
  <si>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</si>
  <si>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</si>
  <si>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</si>
  <si>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</si>
  <si>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</si>
  <si>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</si>
  <si>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</si>
  <si>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</si>
  <si>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</si>
  <si>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</si>
  <si>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</si>
  <si>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</si>
  <si>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</si>
  <si>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</si>
  <si>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</si>
  <si>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</si>
  <si>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</si>
  <si>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</si>
  <si>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</si>
  <si>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</si>
  <si>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</si>
  <si>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</si>
  <si>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</si>
  <si>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</si>
  <si>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</si>
  <si>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</si>
  <si>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</si>
  <si>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</si>
  <si>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</si>
  <si>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</si>
  <si>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</si>
  <si>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</si>
  <si>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</si>
  <si>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</si>
  <si>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</si>
  <si>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</si>
  <si>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</si>
  <si>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</si>
  <si>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</si>
  <si>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</si>
  <si>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</si>
  <si>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</si>
  <si>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</si>
  <si>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</si>
  <si>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</si>
  <si>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</si>
  <si>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</si>
  <si>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</si>
  <si>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</si>
  <si>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</si>
  <si>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</si>
  <si>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</si>
  <si>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</si>
  <si>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</si>
  <si>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</si>
  <si>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</si>
  <si>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</si>
  <si>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</si>
  <si>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</si>
  <si>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</si>
  <si>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</si>
  <si>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</si>
  <si>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</si>
  <si>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</si>
  <si>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</si>
  <si>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</si>
  <si>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</si>
  <si>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</si>
  <si>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</si>
  <si>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</si>
  <si>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</si>
  <si>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</si>
  <si>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</si>
  <si>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</si>
  <si>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</si>
  <si>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</si>
  <si>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</si>
  <si>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</si>
  <si>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</si>
  <si>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</si>
  <si>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</si>
  <si>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</si>
  <si>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</si>
  <si>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</si>
  <si>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</si>
  <si>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</si>
  <si>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</si>
  <si>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</si>
  <si>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</si>
  <si>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</si>
  <si>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</si>
  <si>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</si>
  <si>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</si>
  <si>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</si>
  <si>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</si>
  <si>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</si>
  <si>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</si>
  <si>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</si>
  <si>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</si>
  <si>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</si>
  <si>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</si>
  <si>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</si>
  <si>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</si>
  <si>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</si>
  <si>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</si>
  <si>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</si>
  <si>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</si>
  <si>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</si>
  <si>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</si>
  <si>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</si>
  <si>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</si>
  <si>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</si>
  <si>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</si>
  <si>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</si>
  <si>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</si>
  <si>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</si>
  <si>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</si>
  <si>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</si>
  <si>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</si>
  <si>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</si>
  <si>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</si>
  <si>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</si>
  <si>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</si>
  <si>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</si>
  <si>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</si>
  <si>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</si>
  <si>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</si>
  <si>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</si>
  <si>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</si>
  <si>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</si>
  <si>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</si>
  <si>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</si>
  <si>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</si>
  <si>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</si>
  <si>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</si>
  <si>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</si>
  <si>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</si>
  <si>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</si>
  <si>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</si>
  <si>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</si>
  <si>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</si>
  <si>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</si>
  <si>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</si>
  <si>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</si>
  <si>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</si>
  <si>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</si>
  <si>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</si>
  <si>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</si>
  <si>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</si>
  <si>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</si>
  <si>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</si>
  <si>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</si>
  <si>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</si>
  <si>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</si>
  <si>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</si>
  <si>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</si>
  <si>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</si>
  <si>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</si>
  <si>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</si>
  <si>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</si>
  <si>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</si>
  <si>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</si>
  <si>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</si>
  <si>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</si>
  <si>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</si>
  <si>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</si>
  <si>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</si>
  <si>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</si>
  <si>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</si>
  <si>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</si>
  <si>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</si>
  <si>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</si>
  <si>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</si>
  <si>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</si>
  <si>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</si>
  <si>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</si>
  <si>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</si>
  <si>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</si>
  <si>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</si>
  <si>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</si>
  <si>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</si>
  <si>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</si>
  <si>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</si>
  <si>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</si>
  <si>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</si>
  <si>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</si>
  <si>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</si>
  <si>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</si>
  <si>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</si>
  <si>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</si>
  <si>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</si>
  <si>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</si>
  <si>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</si>
  <si>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</si>
  <si>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</si>
  <si>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</si>
  <si>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</si>
  <si>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</si>
  <si>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</si>
  <si>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</si>
  <si>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</si>
  <si>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</si>
  <si>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</si>
  <si>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</si>
  <si>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</si>
  <si>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</si>
  <si>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</si>
  <si>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</si>
  <si>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</si>
  <si>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</si>
  <si>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</si>
  <si>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</si>
  <si>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</si>
  <si>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</si>
  <si>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</si>
  <si>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</si>
  <si>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</si>
  <si>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</si>
  <si>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</si>
  <si>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</si>
  <si>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</si>
  <si>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</si>
  <si>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</si>
  <si>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</si>
  <si>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</si>
  <si>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</si>
  <si>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</si>
  <si>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</si>
  <si>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</si>
  <si>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</si>
  <si>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</si>
  <si>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</si>
  <si>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</si>
  <si>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</si>
  <si>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</si>
  <si>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</si>
  <si>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</si>
  <si>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</si>
  <si>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</si>
  <si>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</si>
  <si>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</si>
  <si>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</si>
  <si>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</si>
  <si>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</si>
  <si>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</si>
  <si>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</si>
  <si>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</si>
  <si>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</si>
  <si>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</si>
  <si>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</si>
  <si>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</si>
  <si>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</si>
  <si>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</si>
  <si>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</si>
  <si>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</si>
  <si>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</si>
  <si>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</si>
  <si>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</si>
  <si>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</si>
  <si>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</si>
  <si>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</si>
  <si>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</si>
  <si>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</si>
  <si>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</si>
  <si>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</si>
  <si>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</si>
  <si>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</si>
  <si>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</si>
  <si>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</si>
  <si>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</si>
  <si>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</si>
  <si>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</si>
  <si>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</si>
  <si>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</si>
  <si>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</si>
  <si>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</si>
  <si>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</si>
  <si>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</si>
  <si>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</si>
  <si>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</si>
  <si>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</si>
  <si>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</si>
  <si>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</si>
  <si>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</si>
  <si>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</si>
  <si>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</si>
  <si>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</si>
  <si>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</si>
  <si>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</si>
  <si>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</si>
  <si>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</si>
  <si>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</si>
  <si>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</si>
  <si>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</si>
  <si>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</si>
  <si>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</si>
  <si>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</si>
  <si>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</si>
  <si>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</si>
  <si>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</si>
  <si>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</si>
  <si>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</si>
  <si>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</si>
  <si>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</si>
  <si>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</si>
  <si>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</si>
  <si>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</si>
  <si>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</si>
  <si>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</si>
  <si>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</si>
  <si>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</si>
  <si>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</si>
  <si>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</si>
  <si>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</si>
  <si>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</si>
  <si>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</si>
  <si>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</si>
  <si>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</si>
  <si>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</si>
  <si>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</si>
  <si>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</si>
  <si>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</si>
  <si>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</si>
  <si>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</si>
  <si>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</si>
  <si>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</si>
  <si>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</si>
  <si>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</si>
  <si>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</si>
  <si>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</si>
  <si>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</si>
  <si>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</si>
  <si>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</si>
  <si>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</si>
  <si>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</si>
  <si>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</si>
  <si>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</si>
  <si>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</si>
  <si>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</si>
  <si>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</si>
  <si>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</si>
  <si>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</si>
  <si>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</si>
  <si>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</si>
  <si>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</si>
  <si>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</si>
  <si>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</si>
  <si>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</si>
  <si>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</si>
  <si>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</si>
  <si>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</si>
  <si>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</si>
  <si>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</si>
  <si>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</si>
  <si>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</si>
  <si>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</si>
  <si>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</si>
  <si>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</si>
  <si>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</si>
  <si>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</si>
  <si>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</si>
  <si>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</si>
  <si>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</si>
  <si>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</si>
  <si>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</si>
  <si>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</si>
  <si>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</si>
  <si>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</si>
  <si>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</si>
  <si>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</si>
  <si>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</si>
  <si>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</si>
  <si>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</si>
  <si>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</si>
  <si>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</si>
  <si>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</si>
  <si>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</si>
  <si>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</si>
  <si>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</si>
  <si>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</si>
  <si>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</si>
  <si>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</si>
  <si>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</si>
  <si>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</si>
  <si>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</si>
  <si>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</si>
  <si>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</si>
  <si>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</si>
  <si>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</si>
  <si>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</si>
  <si>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</si>
  <si>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</si>
  <si>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</si>
  <si>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</si>
  <si>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</si>
  <si>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</si>
  <si>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</si>
  <si>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</si>
  <si>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</si>
  <si>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</si>
  <si>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</si>
  <si>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</si>
  <si>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</si>
  <si>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</si>
  <si>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</si>
  <si>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</si>
  <si>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</si>
  <si>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</si>
  <si>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</si>
  <si>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</si>
  <si>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</si>
  <si>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</si>
  <si>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</si>
  <si>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</si>
  <si>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</si>
  <si>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</si>
  <si>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</si>
  <si>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</si>
  <si>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</si>
  <si>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</si>
  <si>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</si>
  <si>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</si>
  <si>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</si>
  <si>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</si>
  <si>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</si>
  <si>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</si>
  <si>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</si>
  <si>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</si>
  <si>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</si>
  <si>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</si>
  <si>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</si>
  <si>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</si>
  <si>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</si>
  <si>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</si>
  <si>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</si>
  <si>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</si>
  <si>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</si>
  <si>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</si>
  <si>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</si>
  <si>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</si>
  <si>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</si>
  <si>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</si>
  <si>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</si>
  <si>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</si>
  <si>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</si>
  <si>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</si>
  <si>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</si>
  <si>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</si>
  <si>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</si>
  <si>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</si>
  <si>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</si>
  <si>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</si>
  <si>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</si>
  <si>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</si>
  <si>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</si>
  <si>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</si>
  <si>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</si>
  <si>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</si>
  <si>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</si>
  <si>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</si>
  <si>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</si>
  <si>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</si>
  <si>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</si>
  <si>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</si>
  <si>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</si>
  <si>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</si>
  <si>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</si>
  <si>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</si>
  <si>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</si>
  <si>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</si>
  <si>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</si>
  <si>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</si>
  <si>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</si>
  <si>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</si>
  <si>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</si>
  <si>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</si>
  <si>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</si>
  <si>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</si>
  <si>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</si>
  <si>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</si>
  <si>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</si>
  <si>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</si>
  <si>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</si>
  <si>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</si>
  <si>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</si>
  <si>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</si>
  <si>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</si>
  <si>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</si>
  <si>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</si>
  <si>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</si>
  <si>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</si>
  <si>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</si>
  <si>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</si>
  <si>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</si>
  <si>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</si>
  <si>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</si>
  <si>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</si>
  <si>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</si>
  <si>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</si>
  <si>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</si>
  <si>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</si>
  <si>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</si>
  <si>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</si>
  <si>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</si>
  <si>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</si>
  <si>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</si>
  <si>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</si>
  <si>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</si>
  <si>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</si>
  <si>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</si>
  <si>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</si>
  <si>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</si>
  <si>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</si>
  <si>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</si>
  <si>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</si>
  <si>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</si>
  <si>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</si>
  <si>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</si>
  <si>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</si>
  <si>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</si>
  <si>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</si>
  <si>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</si>
  <si>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</si>
  <si>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</si>
  <si>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</si>
  <si>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</si>
  <si>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</si>
  <si>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</si>
  <si>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</si>
  <si>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</si>
  <si>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</si>
  <si>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</si>
  <si>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</si>
  <si>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</si>
  <si>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</si>
  <si>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</si>
  <si>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</si>
  <si>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</si>
  <si>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</si>
  <si>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</si>
  <si>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</si>
  <si>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</si>
  <si>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</si>
  <si>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</si>
  <si>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</si>
  <si>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</si>
  <si>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</si>
  <si>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</si>
  <si>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</si>
  <si>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</si>
  <si>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</si>
  <si>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</si>
  <si>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</si>
  <si>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</si>
  <si>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</si>
  <si>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</si>
  <si>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</si>
  <si>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</si>
  <si>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</si>
  <si>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</si>
  <si>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</si>
  <si>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</si>
  <si>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</si>
  <si>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</si>
  <si>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</si>
  <si>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</si>
  <si>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</si>
  <si>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</si>
  <si>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</si>
  <si>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</si>
  <si>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</si>
  <si>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</si>
  <si>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</si>
  <si>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</si>
  <si>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</si>
  <si>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</si>
  <si>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</si>
  <si>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</si>
  <si>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</si>
  <si>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</si>
  <si>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</si>
  <si>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</si>
  <si>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</si>
  <si>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</si>
  <si>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</si>
  <si>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</si>
  <si>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</si>
  <si>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</si>
  <si>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</si>
  <si>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</si>
  <si>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</si>
  <si>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</si>
  <si>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</si>
  <si>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</si>
  <si>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</si>
  <si>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</si>
  <si>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</si>
  <si>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</si>
  <si>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</si>
  <si>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</si>
  <si>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</si>
  <si>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</si>
  <si>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</si>
  <si>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</si>
  <si>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</si>
  <si>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</si>
  <si>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</si>
  <si>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</si>
  <si>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</si>
  <si>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</si>
  <si>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</si>
  <si>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</si>
  <si>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</si>
  <si>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</si>
  <si>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</si>
  <si>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</si>
  <si>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</si>
  <si>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</si>
  <si>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</si>
  <si>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</si>
  <si>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</si>
  <si>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</si>
  <si>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</si>
  <si>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</si>
  <si>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</si>
  <si>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</si>
  <si>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</si>
  <si>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</si>
  <si>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</si>
  <si>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</si>
  <si>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</si>
  <si>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</si>
  <si>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</si>
  <si>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</si>
  <si>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</si>
  <si>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</si>
  <si>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</si>
  <si>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</si>
  <si>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</si>
  <si>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</si>
  <si>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</si>
  <si>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</si>
  <si>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</si>
  <si>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</si>
  <si>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</si>
  <si>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</si>
  <si>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</si>
  <si>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</si>
  <si>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</si>
  <si>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</si>
  <si>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</si>
  <si>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</si>
  <si>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</si>
  <si>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</si>
  <si>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</si>
  <si>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</si>
  <si>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</si>
  <si>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</si>
  <si>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</si>
  <si>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</si>
  <si>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</si>
  <si>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</si>
  <si>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</si>
  <si>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</si>
  <si>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</si>
  <si>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</si>
  <si>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</si>
  <si>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</si>
  <si>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</si>
  <si>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</si>
  <si>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</si>
  <si>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</si>
  <si>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</si>
  <si>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</si>
  <si>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</si>
  <si>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</si>
  <si>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</si>
  <si>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</si>
  <si>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</si>
  <si>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</si>
  <si>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</si>
  <si>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</si>
  <si>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</si>
  <si>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</si>
  <si>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</si>
  <si>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</si>
  <si>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</si>
  <si>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</si>
  <si>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</si>
  <si>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</si>
  <si>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</si>
  <si>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</si>
  <si>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</si>
  <si>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</si>
  <si>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</si>
  <si>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</si>
  <si>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</si>
  <si>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</si>
  <si>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</si>
  <si>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</si>
  <si>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</si>
  <si>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</si>
  <si>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</si>
  <si>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</si>
  <si>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</si>
  <si>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</si>
  <si>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</si>
  <si>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</si>
  <si>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</si>
  <si>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</si>
  <si>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</si>
  <si>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</si>
  <si>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</si>
  <si>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</si>
  <si>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</si>
  <si>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</si>
  <si>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</si>
  <si>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</si>
  <si>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</si>
  <si>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</si>
  <si>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</si>
  <si>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</si>
  <si>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</si>
  <si>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</si>
  <si>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</si>
  <si>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</si>
  <si>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</si>
  <si>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</si>
  <si>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</si>
  <si>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</si>
  <si>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</si>
  <si>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</si>
  <si>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</si>
  <si>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</si>
  <si>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</si>
  <si>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</si>
  <si>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</si>
  <si>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</si>
  <si>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</si>
  <si>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</si>
  <si>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</si>
  <si>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</si>
  <si>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</si>
  <si>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</si>
  <si>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</si>
  <si>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</si>
  <si>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</si>
  <si>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</si>
  <si>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</si>
  <si>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</si>
  <si>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</si>
  <si>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</si>
  <si>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</si>
  <si>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</si>
  <si>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</si>
  <si>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</si>
  <si>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</si>
  <si>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</si>
  <si>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</si>
  <si>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</si>
  <si>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</si>
  <si>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</si>
  <si>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</si>
  <si>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</si>
  <si>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</si>
  <si>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</si>
  <si>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</si>
  <si>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</si>
  <si>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</si>
  <si>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</si>
  <si>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</si>
  <si>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</si>
  <si>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</si>
  <si>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</si>
  <si>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</si>
  <si>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</si>
  <si>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</si>
  <si>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</si>
  <si>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</si>
  <si>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</si>
  <si>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</si>
  <si>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</si>
  <si>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</si>
  <si>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</si>
  <si>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</si>
  <si>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</si>
  <si>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</si>
  <si>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</si>
  <si>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</si>
  <si>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</si>
  <si>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</si>
  <si>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</si>
  <si>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</si>
  <si>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</si>
  <si>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</si>
  <si>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</si>
  <si>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</si>
  <si>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</si>
  <si>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</si>
  <si>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</si>
  <si>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</si>
  <si>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</si>
  <si>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</si>
  <si>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</si>
  <si>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</si>
  <si>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</si>
  <si>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</si>
  <si>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</si>
  <si>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</si>
  <si>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</si>
  <si>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</si>
  <si>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</si>
  <si>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</si>
  <si>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</si>
  <si>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</si>
  <si>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</si>
  <si>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</si>
  <si>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</si>
  <si>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</si>
  <si>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</si>
  <si>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</si>
  <si>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</si>
  <si>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</si>
  <si>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</si>
  <si>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</si>
  <si>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</si>
  <si>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</si>
  <si>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</si>
  <si>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</si>
  <si>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</si>
  <si>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</si>
  <si>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</si>
  <si>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</si>
  <si>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</si>
  <si>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</si>
  <si>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</si>
  <si>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</si>
  <si>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</si>
  <si>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</si>
  <si>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</si>
  <si>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</si>
  <si>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</si>
  <si>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</si>
  <si>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</si>
  <si>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</si>
  <si>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</si>
  <si>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</si>
  <si>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</si>
  <si>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</si>
  <si>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</si>
  <si>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</si>
  <si>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</si>
  <si>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</si>
  <si>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</si>
  <si>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</si>
  <si>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</si>
  <si>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</si>
  <si>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</si>
  <si>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</si>
  <si>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</si>
  <si>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</si>
  <si>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</si>
  <si>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</si>
  <si>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</si>
  <si>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</si>
  <si>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</si>
  <si>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</si>
  <si>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</si>
  <si>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</si>
  <si>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</si>
  <si>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</si>
  <si>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</si>
  <si>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</si>
  <si>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</si>
  <si>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</si>
  <si>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</si>
  <si>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</si>
  <si>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</si>
  <si>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</si>
  <si>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</si>
  <si>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</si>
  <si>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</si>
  <si>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</si>
  <si>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</si>
  <si>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</si>
  <si>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</si>
  <si>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</si>
  <si>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</si>
  <si>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</si>
  <si>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</si>
  <si>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</si>
  <si>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</si>
  <si>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</si>
  <si>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</si>
  <si>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</si>
  <si>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</si>
  <si>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</si>
  <si>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</si>
  <si>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</si>
  <si>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</si>
  <si>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</si>
  <si>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</si>
  <si>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</si>
  <si>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</si>
  <si>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</si>
  <si>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</si>
  <si>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</si>
  <si>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</si>
  <si>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</si>
  <si>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</si>
  <si>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</si>
  <si>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</si>
  <si>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</si>
  <si>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</si>
  <si>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</si>
  <si>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</si>
  <si>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</si>
  <si>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</si>
  <si>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</si>
  <si>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</si>
  <si>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</si>
  <si>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</si>
  <si>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</si>
  <si>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</si>
  <si>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</si>
  <si>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</si>
  <si>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</si>
  <si>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</si>
  <si>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</si>
  <si>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</si>
  <si>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</si>
  <si>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</si>
  <si>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</si>
  <si>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</si>
  <si>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</si>
  <si>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</si>
  <si>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</si>
  <si>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</si>
  <si>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</si>
  <si>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</si>
  <si>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</si>
  <si>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</si>
  <si>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</si>
  <si>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</si>
  <si>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</si>
  <si>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</si>
  <si>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</si>
  <si>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</si>
  <si>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</si>
  <si>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</si>
  <si>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</si>
  <si>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</si>
  <si>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</si>
  <si>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</si>
  <si>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</si>
  <si>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</si>
  <si>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</si>
  <si>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</si>
  <si>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</si>
  <si>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</si>
  <si>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</si>
  <si>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</si>
  <si>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</si>
  <si>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</si>
  <si>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</si>
  <si>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</si>
  <si>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</si>
  <si>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</si>
  <si>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</si>
  <si>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</si>
  <si>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</si>
  <si>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</si>
  <si>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</si>
  <si>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</si>
  <si>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</si>
  <si>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</si>
  <si>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</si>
  <si>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</si>
  <si>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</si>
  <si>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</si>
  <si>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</si>
  <si>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</si>
  <si>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</si>
  <si>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</si>
  <si>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</si>
  <si>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</si>
  <si>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</si>
  <si>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</si>
  <si>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</si>
  <si>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</si>
  <si>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</si>
  <si>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</si>
  <si>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</si>
  <si>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</si>
  <si>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</si>
  <si>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</si>
  <si>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</si>
  <si>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</si>
  <si>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</si>
  <si>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</si>
  <si>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</si>
  <si>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</si>
  <si>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</si>
  <si>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</si>
  <si>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</si>
  <si>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</si>
  <si>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</si>
  <si>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</si>
  <si>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</si>
  <si>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</si>
  <si>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</si>
  <si>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</si>
  <si>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</si>
  <si>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</si>
  <si>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</si>
  <si>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</si>
  <si>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</si>
  <si>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</si>
  <si>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</si>
  <si>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</si>
  <si>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</si>
  <si>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</si>
  <si>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</si>
  <si>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</si>
  <si>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</si>
  <si>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</si>
  <si>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</si>
  <si>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</si>
  <si>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</si>
  <si>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</si>
  <si>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</si>
  <si>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</si>
  <si>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</si>
  <si>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</si>
  <si>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</si>
  <si>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</si>
  <si>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</si>
  <si>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</si>
  <si>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</si>
  <si>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</si>
  <si>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</si>
  <si>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</si>
  <si>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</si>
  <si>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</si>
  <si>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</si>
  <si>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</si>
  <si>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</si>
  <si>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</si>
  <si>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</si>
  <si>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</si>
  <si>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</si>
  <si>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</si>
  <si>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</si>
  <si>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</si>
  <si>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</si>
  <si>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</si>
  <si>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</si>
  <si>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</si>
  <si>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</si>
  <si>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</si>
  <si>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</si>
  <si>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</si>
  <si>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</si>
  <si>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</si>
  <si>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</si>
  <si>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</si>
  <si>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</si>
  <si>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</si>
  <si>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</si>
  <si>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</si>
  <si>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</si>
  <si>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</si>
  <si>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</si>
  <si>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</si>
  <si>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</si>
  <si>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</si>
  <si>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</si>
  <si>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</si>
  <si>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</si>
  <si>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</si>
  <si>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</si>
  <si>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</si>
  <si>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</si>
  <si>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</si>
  <si>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</si>
  <si>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</si>
  <si>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</si>
  <si>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</si>
  <si>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</si>
  <si>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</si>
  <si>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</si>
  <si>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</si>
  <si>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</si>
  <si>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</si>
  <si>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</si>
  <si>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</si>
  <si>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</si>
  <si>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</si>
  <si>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</si>
  <si>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</si>
  <si>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</si>
  <si>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</si>
  <si>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</si>
  <si>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</si>
  <si>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</si>
  <si>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</si>
  <si>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</si>
  <si>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</si>
  <si>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</si>
  <si>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</si>
  <si>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</si>
  <si>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</si>
  <si>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</si>
  <si>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</si>
  <si>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</si>
  <si>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</si>
  <si>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</si>
  <si>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</si>
  <si>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</si>
  <si>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</si>
  <si>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</si>
  <si>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</si>
  <si>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</si>
  <si>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</si>
  <si>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</si>
  <si>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</si>
  <si>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</si>
  <si>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</si>
  <si>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</si>
  <si>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</si>
  <si>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</si>
  <si>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</si>
  <si>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</si>
  <si>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</si>
  <si>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</si>
  <si>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</si>
  <si>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</si>
  <si>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</si>
  <si>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</si>
  <si>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</si>
  <si>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</si>
  <si>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</si>
  <si>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</si>
  <si>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</si>
  <si>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</si>
  <si>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</si>
  <si>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</si>
  <si>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</si>
  <si>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</si>
  <si>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</si>
  <si>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</si>
  <si>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</si>
  <si>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</si>
  <si>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</si>
  <si>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</si>
  <si>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</si>
  <si>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</si>
  <si>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</si>
  <si>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</si>
  <si>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</si>
  <si>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</si>
  <si>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</si>
  <si>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</si>
  <si>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</si>
  <si>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</si>
  <si>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</si>
  <si>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</si>
  <si>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</si>
  <si>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</si>
  <si>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</si>
  <si>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</si>
  <si>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</si>
  <si>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</si>
  <si>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</si>
  <si>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</si>
  <si>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</si>
  <si>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</si>
  <si>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</si>
  <si>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</si>
  <si>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</si>
  <si>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</si>
  <si>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</si>
  <si>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</si>
  <si>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</si>
  <si>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</si>
  <si>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</si>
  <si>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</si>
  <si>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</si>
  <si>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</si>
  <si>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</si>
  <si>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</si>
  <si>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</si>
  <si>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</si>
  <si>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</si>
  <si>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</si>
  <si>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</si>
  <si>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</si>
  <si>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</si>
  <si>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</si>
  <si>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</si>
  <si>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</si>
  <si>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</si>
  <si>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</si>
  <si>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</si>
  <si>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</si>
  <si>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</si>
  <si>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</si>
  <si>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</si>
  <si>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</si>
  <si>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</si>
  <si>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</si>
  <si>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</si>
  <si>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</si>
  <si>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</si>
  <si>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</si>
  <si>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</si>
  <si>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</si>
  <si>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</si>
  <si>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</si>
  <si>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</si>
  <si>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</si>
  <si>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</si>
  <si>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</si>
  <si>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</si>
  <si>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</si>
  <si>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</si>
  <si>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</si>
  <si>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</si>
  <si>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</si>
  <si>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</si>
  <si>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</si>
  <si>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</si>
  <si>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</si>
  <si>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</si>
  <si>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</si>
  <si>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</si>
  <si>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</si>
  <si>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</si>
  <si>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</si>
  <si>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</si>
  <si>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</si>
  <si>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</si>
  <si>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</si>
  <si>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</si>
  <si>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</si>
  <si>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</si>
  <si>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</si>
  <si>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</si>
  <si>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</si>
  <si>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</si>
  <si>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</si>
  <si>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</si>
  <si>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</si>
  <si>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</si>
  <si>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</si>
  <si>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</si>
  <si>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</si>
  <si>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</si>
  <si>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</si>
  <si>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</si>
  <si>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</si>
  <si>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</si>
  <si>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</si>
  <si>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</si>
  <si>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</si>
  <si>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</si>
  <si>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</si>
  <si>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</si>
  <si>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</si>
  <si>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</si>
  <si>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</si>
  <si>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</si>
  <si>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</si>
  <si>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</si>
  <si>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</si>
  <si>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</si>
  <si>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</si>
  <si>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</si>
  <si>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</si>
  <si>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</si>
  <si>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</si>
  <si>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</si>
  <si>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</si>
  <si>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</si>
  <si>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</si>
  <si>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</si>
  <si>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</si>
  <si>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</si>
  <si>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</si>
  <si>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</si>
  <si>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</si>
  <si>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</si>
  <si>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</si>
  <si>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</si>
  <si>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</si>
  <si>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</si>
  <si>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</si>
  <si>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</si>
  <si>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</si>
  <si>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</si>
  <si>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</si>
  <si>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</si>
  <si>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</si>
  <si>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</si>
  <si>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</si>
  <si>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</si>
  <si>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</si>
  <si>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</si>
  <si>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</si>
  <si>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</si>
  <si>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</si>
  <si>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</si>
  <si>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</si>
  <si>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</si>
  <si>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</si>
  <si>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</si>
  <si>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</si>
  <si>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</si>
  <si>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</si>
  <si>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</si>
  <si>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</si>
  <si>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</si>
  <si>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</si>
  <si>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</si>
  <si>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</si>
  <si>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</si>
  <si>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</si>
  <si>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</si>
  <si>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</si>
  <si>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</si>
  <si>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</si>
  <si>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</si>
  <si>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</si>
  <si>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</si>
  <si>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</si>
  <si>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</si>
  <si>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</si>
  <si>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</si>
  <si>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</si>
  <si>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</si>
  <si>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</si>
  <si>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</si>
  <si>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</si>
  <si>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</si>
  <si>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</si>
  <si>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</si>
  <si>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</si>
  <si>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</si>
  <si>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</si>
  <si>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</si>
  <si>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</si>
  <si>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</si>
  <si>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</si>
  <si>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</si>
  <si>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</si>
  <si>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</si>
  <si>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</si>
  <si>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</si>
  <si>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</si>
  <si>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</si>
  <si>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</si>
  <si>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</si>
  <si>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</si>
  <si>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</si>
  <si>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</si>
  <si>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</si>
  <si>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</si>
  <si>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</si>
  <si>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</si>
  <si>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</si>
  <si>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</si>
  <si>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</si>
  <si>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</si>
  <si>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</si>
  <si>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</si>
  <si>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</si>
  <si>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</si>
  <si>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</si>
  <si>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</si>
  <si>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</si>
  <si>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</si>
  <si>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</si>
  <si>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</si>
  <si>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</si>
  <si>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</si>
  <si>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</si>
  <si>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</si>
  <si>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</si>
  <si>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</si>
  <si>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</si>
  <si>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</si>
  <si>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</si>
  <si>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</si>
  <si>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</si>
  <si>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</si>
  <si>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</si>
  <si>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</si>
  <si>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</si>
  <si>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</si>
  <si>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</si>
  <si>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</si>
  <si>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</si>
  <si>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</si>
  <si>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</si>
  <si>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</si>
  <si>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</si>
  <si>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</si>
  <si>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</si>
  <si>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</si>
  <si>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</si>
  <si>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</si>
  <si>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</si>
  <si>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</si>
  <si>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</si>
  <si>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</si>
  <si>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</si>
  <si>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</si>
  <si>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</si>
  <si>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</si>
  <si>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</si>
  <si>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</si>
  <si>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</si>
  <si>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</si>
  <si>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</si>
  <si>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</si>
  <si>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</si>
  <si>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</si>
  <si>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</si>
  <si>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</si>
  <si>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</si>
  <si>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</si>
  <si>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</si>
  <si>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</si>
  <si>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</si>
  <si>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</si>
  <si>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</si>
  <si>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</si>
  <si>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</si>
  <si>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</si>
  <si>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</si>
  <si>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</si>
  <si>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</si>
  <si>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</si>
  <si>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</si>
  <si>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</si>
  <si>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</si>
  <si>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</si>
  <si>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</si>
  <si>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</si>
  <si>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</si>
  <si>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</si>
  <si>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</si>
  <si>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</si>
  <si>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</si>
  <si>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</si>
  <si>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</si>
  <si>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</si>
  <si>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</si>
  <si>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</si>
  <si>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</si>
  <si>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</si>
  <si>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</si>
  <si>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</si>
  <si>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</si>
  <si>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</si>
  <si>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</si>
  <si>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</si>
  <si>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</si>
  <si>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</si>
  <si>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</si>
  <si>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</si>
  <si>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</si>
  <si>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</si>
  <si>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</si>
  <si>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</si>
  <si>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</si>
  <si>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</si>
  <si>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</si>
  <si>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</si>
  <si>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</si>
  <si>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</si>
  <si>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</si>
  <si>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</si>
  <si>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</si>
  <si>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</si>
  <si>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</si>
  <si>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</si>
  <si>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</si>
  <si>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</si>
  <si>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</si>
  <si>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</si>
  <si>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</si>
  <si>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</si>
  <si>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</si>
  <si>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</si>
  <si>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</si>
  <si>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</si>
  <si>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</si>
  <si>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</si>
  <si>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</si>
  <si>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</si>
  <si>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</si>
  <si>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</si>
  <si>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</si>
  <si>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</si>
  <si>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</si>
  <si>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</si>
  <si>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</si>
  <si>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</si>
  <si>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</si>
  <si>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</si>
  <si>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</si>
  <si>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</si>
  <si>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</si>
  <si>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</si>
  <si>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</si>
  <si>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</si>
  <si>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</si>
  <si>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</si>
  <si>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</si>
  <si>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</si>
  <si>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</si>
  <si>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</si>
  <si>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</si>
  <si>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</si>
  <si>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</si>
  <si>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</si>
  <si>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</si>
  <si>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</si>
  <si>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</si>
  <si>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</si>
  <si>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</si>
  <si>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</si>
  <si>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</si>
  <si>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</si>
  <si>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</si>
  <si>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</si>
  <si>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</si>
  <si>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</si>
  <si>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</si>
  <si>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</si>
  <si>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</si>
  <si>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</si>
  <si>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</si>
  <si>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</si>
  <si>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</si>
  <si>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</si>
  <si>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</si>
  <si>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</si>
  <si>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</si>
  <si>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</si>
  <si>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</si>
  <si>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</si>
  <si>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</si>
  <si>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</si>
  <si>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</si>
  <si>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</si>
  <si>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</si>
  <si>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</si>
  <si>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</si>
  <si>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</si>
  <si>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</si>
  <si>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</si>
  <si>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</si>
  <si>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</si>
  <si>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</si>
  <si>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</si>
  <si>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</si>
  <si>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</si>
  <si>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</si>
  <si>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</si>
  <si>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</si>
  <si>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</si>
  <si>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</si>
  <si>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</si>
  <si>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</si>
  <si>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</si>
  <si>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</si>
  <si>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</si>
  <si>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</si>
  <si>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</si>
  <si>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</si>
  <si>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</si>
  <si>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</si>
  <si>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</si>
  <si>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</si>
  <si>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</si>
  <si>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</si>
  <si>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</si>
  <si>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</si>
  <si>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</si>
  <si>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</si>
  <si>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</si>
  <si>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</si>
  <si>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</si>
  <si>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</si>
  <si>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</si>
  <si>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</si>
  <si>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</si>
  <si>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</si>
  <si>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</si>
  <si>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</si>
  <si>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</si>
  <si>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</si>
  <si>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</si>
  <si>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</si>
  <si>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</si>
  <si>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</si>
  <si>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</si>
  <si>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</si>
  <si>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</si>
  <si>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</si>
  <si>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</si>
  <si>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</si>
  <si>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</si>
  <si>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</si>
  <si>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</si>
  <si>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</si>
  <si>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</si>
  <si>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</si>
  <si>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</si>
  <si>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</si>
  <si>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</si>
  <si>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</si>
  <si>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</si>
  <si>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</si>
  <si>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</si>
  <si>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</si>
  <si>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</si>
  <si>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</si>
  <si>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</si>
  <si>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</si>
  <si>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</si>
  <si>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</si>
  <si>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</si>
  <si>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</si>
  <si>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</si>
  <si>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</si>
  <si>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</si>
  <si>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</si>
  <si>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</si>
  <si>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</si>
  <si>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</si>
  <si>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</si>
  <si>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</si>
  <si>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</si>
  <si>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</si>
  <si>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</si>
  <si>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</si>
  <si>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</si>
  <si>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</si>
  <si>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</si>
  <si>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</si>
  <si>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</si>
  <si>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</si>
  <si>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</si>
  <si>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</si>
  <si>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</si>
  <si>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</si>
  <si>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</si>
  <si>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</si>
  <si>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</si>
  <si>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</si>
  <si>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</si>
  <si>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</si>
  <si>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</si>
  <si>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</si>
  <si>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</si>
  <si>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</si>
  <si>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</si>
  <si>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</si>
  <si>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</si>
  <si>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</si>
  <si>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</si>
  <si>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</si>
  <si>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</si>
  <si>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</si>
  <si>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</si>
  <si>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</si>
  <si>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</si>
  <si>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</si>
  <si>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</si>
  <si>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</si>
  <si>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</si>
  <si>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</si>
  <si>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</si>
  <si>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</si>
  <si>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</si>
  <si>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</si>
  <si>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</si>
  <si>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</si>
  <si>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</si>
  <si>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</si>
  <si>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</si>
  <si>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</si>
  <si>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</si>
  <si>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</si>
  <si>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</si>
  <si>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</si>
  <si>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</si>
  <si>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</si>
  <si>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</si>
  <si>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</si>
  <si>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</si>
  <si>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</si>
  <si>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</si>
  <si>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</si>
  <si>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</si>
  <si>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</si>
  <si>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</si>
  <si>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</si>
  <si>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</si>
  <si>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</si>
  <si>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</si>
  <si>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</si>
  <si>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</si>
  <si>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</si>
  <si>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</si>
  <si>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</si>
  <si>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</si>
  <si>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</si>
  <si>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</si>
  <si>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</si>
  <si>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</si>
  <si>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</si>
  <si>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</si>
  <si>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</si>
  <si>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</si>
  <si>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</si>
  <si>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</si>
  <si>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</si>
  <si>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</si>
  <si>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</si>
  <si>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</si>
  <si>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</si>
  <si>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</si>
  <si>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</si>
  <si>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</si>
  <si>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</si>
  <si>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</si>
  <si>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</si>
  <si>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</si>
  <si>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</si>
  <si>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</si>
  <si>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</si>
  <si>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</si>
  <si>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</si>
  <si>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</si>
  <si>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</si>
  <si>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</si>
  <si>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</si>
  <si>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</si>
  <si>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</si>
  <si>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</si>
  <si>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</si>
  <si>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</si>
  <si>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</si>
  <si>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</si>
  <si>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</si>
  <si>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</si>
  <si>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</si>
  <si>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</si>
  <si>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</si>
  <si>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</si>
  <si>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</si>
  <si>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</si>
  <si>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</si>
  <si>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</si>
  <si>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</si>
  <si>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</si>
  <si>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</si>
  <si>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</si>
  <si>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</si>
  <si>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</si>
  <si>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</si>
  <si>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</si>
  <si>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</si>
  <si>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</si>
  <si>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</si>
  <si>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</si>
  <si>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</si>
  <si>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</si>
  <si>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</si>
  <si>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</si>
  <si>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</si>
  <si>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</si>
  <si>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</si>
  <si>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</si>
  <si>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</si>
  <si>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</si>
  <si>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</si>
  <si>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</si>
  <si>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</si>
  <si>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</si>
  <si>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</si>
  <si>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</si>
  <si>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</si>
  <si>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</si>
  <si>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</si>
  <si>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</si>
  <si>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</si>
  <si>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</si>
  <si>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</si>
  <si>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</si>
  <si>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</si>
  <si>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</si>
  <si>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</si>
  <si>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</si>
  <si>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</si>
  <si>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</si>
  <si>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</si>
  <si>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</si>
  <si>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</si>
  <si>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</si>
  <si>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</si>
  <si>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</si>
  <si>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</si>
  <si>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</si>
  <si>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</si>
  <si>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</si>
  <si>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</si>
  <si>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</si>
  <si>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</si>
  <si>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</si>
  <si>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</si>
  <si>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</si>
  <si>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</si>
  <si>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</si>
  <si>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</si>
  <si>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</si>
  <si>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</si>
  <si>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</si>
  <si>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</si>
  <si>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</si>
  <si>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</si>
  <si>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</si>
  <si>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</si>
  <si>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</si>
  <si>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</si>
  <si>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</si>
  <si>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</si>
  <si>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</si>
  <si>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</si>
  <si>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</si>
  <si>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</si>
  <si>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</si>
  <si>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</si>
  <si>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</si>
  <si>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</si>
  <si>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</si>
  <si>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</si>
  <si>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</si>
  <si>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</si>
  <si>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</si>
  <si>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</si>
  <si>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</si>
  <si>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</si>
  <si>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</si>
  <si>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</si>
  <si>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</si>
  <si>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</si>
  <si>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</si>
  <si>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</si>
  <si>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</si>
  <si>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</si>
  <si>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</si>
  <si>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</si>
  <si>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</si>
  <si>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</si>
  <si>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</si>
  <si>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</si>
  <si>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</si>
  <si>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</si>
  <si>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</si>
  <si>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</si>
  <si>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</si>
  <si>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</si>
  <si>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</si>
  <si>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</si>
  <si>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</si>
  <si>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</si>
  <si>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</si>
  <si>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</si>
  <si>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</si>
  <si>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</si>
  <si>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</si>
  <si>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</si>
  <si>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</si>
  <si>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</si>
  <si>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</si>
  <si>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</si>
  <si>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</si>
  <si>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</si>
  <si>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</si>
  <si>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</si>
  <si>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</si>
  <si>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</si>
  <si>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</si>
  <si>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</si>
  <si>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</si>
  <si>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</si>
  <si>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</si>
  <si>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</si>
  <si>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</si>
  <si>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</si>
  <si>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</si>
  <si>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</si>
  <si>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</si>
  <si>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</si>
  <si>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</si>
  <si>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</si>
  <si>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</si>
  <si>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</si>
  <si>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</si>
  <si>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</si>
  <si>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</si>
  <si>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</si>
  <si>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</si>
  <si>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</si>
  <si>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</si>
  <si>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</si>
  <si>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</si>
  <si>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</si>
  <si>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</si>
  <si>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</si>
  <si>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</si>
  <si>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</si>
  <si>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</si>
  <si>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</si>
  <si>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</si>
  <si>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</si>
  <si>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</si>
  <si>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</si>
  <si>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</si>
  <si>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</si>
  <si>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</si>
  <si>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</si>
  <si>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</si>
  <si>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</si>
  <si>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</si>
  <si>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</si>
  <si>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</si>
  <si>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</si>
  <si>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</si>
  <si>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</si>
  <si>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</si>
  <si>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</si>
  <si>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</si>
  <si>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</si>
  <si>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</si>
  <si>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</si>
  <si>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</si>
  <si>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</si>
  <si>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</si>
  <si>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</si>
  <si>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</si>
  <si>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</si>
  <si>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</si>
  <si>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</si>
  <si>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</si>
  <si>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</si>
  <si>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</si>
  <si>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</si>
  <si>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</si>
  <si>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</si>
  <si>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</si>
  <si>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</si>
  <si>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</si>
  <si>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</si>
  <si>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</si>
  <si>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</si>
  <si>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</si>
  <si>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</si>
  <si>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</si>
  <si>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</si>
  <si>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</si>
  <si>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</si>
  <si>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</si>
  <si>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</si>
  <si>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</si>
  <si>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</si>
  <si>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</si>
  <si>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</si>
  <si>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</si>
  <si>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</si>
  <si>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</si>
  <si>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</si>
  <si>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</si>
  <si>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</si>
  <si>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</si>
  <si>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</si>
  <si>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</si>
  <si>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</si>
  <si>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</si>
  <si>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</si>
  <si>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</si>
  <si>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</si>
  <si>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</si>
  <si>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</si>
  <si>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</si>
  <si>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</si>
  <si>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</si>
  <si>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</si>
  <si>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</si>
  <si>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</si>
  <si>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</si>
  <si>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</si>
  <si>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</si>
  <si>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</si>
  <si>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</si>
  <si>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</si>
  <si>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</si>
  <si>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</si>
  <si>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</si>
  <si>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</si>
  <si>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</si>
  <si>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</si>
  <si>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</si>
  <si>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</si>
  <si>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</si>
  <si>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</si>
  <si>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</si>
  <si>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</si>
  <si>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</si>
  <si>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</si>
  <si>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</si>
  <si>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</si>
  <si>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</si>
  <si>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</si>
  <si>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</si>
  <si>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</si>
  <si>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</si>
  <si>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</si>
  <si>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</si>
  <si>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</si>
  <si>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</si>
  <si>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</si>
  <si>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</si>
  <si>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</si>
  <si>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</si>
  <si>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</si>
  <si>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</si>
  <si>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</si>
  <si>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</si>
  <si>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</si>
  <si>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</si>
  <si>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</si>
  <si>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</si>
  <si>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</si>
  <si>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</si>
  <si>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</si>
  <si>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</si>
  <si>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</si>
  <si>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</si>
  <si>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</si>
  <si>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</si>
  <si>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</si>
  <si>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</si>
  <si>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</si>
  <si>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</si>
  <si>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</si>
  <si>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</si>
  <si>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</si>
  <si>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</si>
  <si>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</si>
  <si>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</si>
  <si>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</si>
  <si>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</si>
  <si>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</si>
  <si>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</si>
  <si>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</si>
  <si>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</si>
  <si>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</si>
  <si>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</si>
  <si>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</si>
  <si>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</si>
  <si>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</si>
  <si>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</si>
  <si>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</si>
  <si>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</si>
  <si>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</si>
  <si>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</si>
  <si>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</si>
  <si>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</si>
  <si>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</si>
  <si>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</si>
  <si>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</si>
  <si>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</si>
  <si>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</si>
  <si>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</si>
  <si>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</si>
  <si>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</si>
  <si>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</si>
  <si>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</si>
  <si>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</si>
  <si>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</si>
  <si>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</si>
  <si>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</si>
  <si>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</si>
  <si>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</si>
  <si>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</si>
  <si>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</si>
  <si>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</si>
  <si>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</si>
  <si>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</si>
  <si>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</si>
  <si>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</si>
  <si>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</si>
  <si>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</si>
  <si>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</si>
  <si>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</si>
  <si>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</si>
  <si>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</si>
  <si>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</si>
  <si>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</si>
  <si>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</si>
  <si>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</si>
  <si>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</si>
  <si>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</si>
  <si>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</si>
  <si>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</si>
  <si>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</si>
  <si>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</si>
  <si>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</si>
  <si>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</si>
  <si>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</si>
  <si>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</si>
  <si>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</si>
  <si>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</si>
  <si>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</si>
  <si>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</si>
  <si>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</si>
  <si>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</si>
  <si>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</si>
  <si>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</si>
  <si>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</si>
  <si>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</si>
  <si>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</si>
  <si>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</si>
  <si>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</si>
  <si>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</si>
  <si>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</si>
  <si>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</si>
  <si>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</si>
  <si>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</si>
  <si>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</si>
  <si>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</si>
  <si>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</si>
  <si>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</si>
  <si>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</si>
  <si>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</si>
  <si>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</si>
  <si>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</si>
  <si>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</si>
  <si>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</si>
  <si>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</si>
  <si>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</si>
  <si>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</si>
  <si>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</si>
  <si>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</si>
  <si>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</si>
  <si>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</si>
  <si>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</si>
  <si>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</si>
  <si>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</si>
  <si>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</si>
  <si>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</si>
  <si>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</si>
  <si>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</si>
  <si>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</si>
  <si>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</si>
  <si>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</si>
  <si>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</si>
  <si>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</si>
  <si>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</si>
  <si>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</si>
  <si>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</si>
  <si>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</si>
  <si>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</si>
  <si>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</si>
  <si>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</si>
  <si>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</si>
  <si>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</si>
  <si>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</si>
  <si>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</si>
  <si>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</si>
  <si>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</si>
  <si>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</si>
  <si>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</si>
  <si>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</si>
  <si>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</si>
  <si>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</si>
  <si>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</si>
  <si>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</si>
  <si>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</si>
  <si>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</si>
  <si>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</si>
  <si>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</si>
  <si>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</si>
  <si>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</si>
  <si>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</si>
  <si>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</si>
  <si>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</si>
  <si>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</si>
  <si>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</si>
  <si>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</si>
  <si>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</si>
  <si>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</si>
  <si>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</si>
  <si>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</si>
  <si>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</si>
  <si>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</si>
  <si>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</si>
  <si>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</si>
  <si>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</si>
  <si>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</si>
  <si>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</si>
  <si>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</si>
  <si>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</si>
  <si>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</si>
  <si>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</si>
  <si>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</si>
  <si>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</si>
  <si>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</si>
  <si>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</si>
  <si>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</si>
  <si>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</si>
  <si>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</si>
  <si>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</si>
  <si>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</si>
  <si>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</si>
  <si>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</si>
  <si>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</si>
  <si>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</si>
  <si>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</si>
  <si>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</si>
  <si>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</si>
  <si>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</si>
  <si>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</si>
  <si>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</si>
  <si>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</si>
  <si>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</si>
  <si>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</si>
  <si>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</si>
  <si>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</si>
  <si>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</si>
  <si>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</si>
  <si>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</si>
  <si>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</si>
  <si>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</si>
  <si>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</si>
  <si>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</si>
  <si>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</si>
  <si>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</si>
  <si>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</si>
  <si>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</si>
  <si>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</si>
  <si>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</si>
  <si>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</si>
  <si>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</si>
  <si>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</si>
  <si>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</si>
  <si>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</si>
  <si>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</si>
  <si>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</si>
  <si>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</si>
  <si>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</si>
  <si>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</si>
  <si>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</si>
  <si>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</si>
  <si>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</si>
  <si>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</si>
  <si>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</si>
  <si>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</si>
  <si>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</si>
  <si>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</si>
  <si>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</si>
  <si>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</si>
  <si>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</si>
  <si>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</si>
  <si>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</si>
  <si>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</si>
  <si>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</si>
  <si>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</si>
  <si>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</si>
  <si>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</si>
  <si>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</si>
  <si>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</si>
  <si>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</si>
  <si>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</si>
  <si>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</si>
  <si>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</si>
  <si>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</si>
  <si>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</si>
  <si>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</si>
  <si>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</si>
  <si>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</si>
  <si>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</si>
  <si>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</si>
  <si>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</si>
  <si>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</si>
  <si>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</si>
  <si>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</si>
  <si>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</si>
  <si>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</si>
  <si>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</si>
  <si>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</si>
  <si>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</si>
  <si>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</si>
  <si>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</si>
  <si>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</si>
  <si>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</si>
  <si>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</si>
  <si>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</si>
  <si>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</si>
  <si>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</si>
  <si>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</si>
  <si>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</si>
  <si>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</si>
  <si>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</si>
  <si>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</si>
  <si>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</si>
  <si>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</si>
  <si>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</si>
  <si>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</si>
  <si>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</si>
  <si>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</si>
  <si>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</si>
  <si>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</si>
  <si>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</si>
  <si>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</si>
  <si>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</si>
  <si>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</si>
  <si>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</si>
  <si>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</si>
  <si>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</si>
  <si>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</si>
  <si>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</si>
  <si>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</si>
  <si>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</si>
  <si>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</si>
  <si>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</si>
  <si>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</si>
  <si>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</si>
  <si>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</si>
  <si>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</si>
  <si>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</si>
  <si>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</si>
  <si>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</si>
  <si>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</si>
  <si>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</si>
  <si>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</si>
  <si>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</si>
  <si>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</si>
  <si>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</si>
  <si>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</si>
  <si>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</si>
  <si>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</si>
  <si>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</si>
  <si>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</si>
  <si>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</si>
  <si>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</si>
  <si>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</si>
  <si>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</si>
  <si>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</si>
  <si>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</si>
  <si>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</si>
  <si>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</si>
  <si>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</si>
  <si>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</si>
  <si>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</si>
  <si>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</si>
  <si>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</si>
  <si>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</si>
  <si>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</si>
  <si>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</si>
  <si>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</si>
  <si>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</si>
  <si>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</si>
  <si>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</si>
  <si>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</si>
  <si>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</si>
  <si>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</si>
  <si>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</si>
  <si>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</si>
  <si>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</si>
  <si>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</si>
  <si>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</si>
  <si>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</si>
  <si>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</si>
  <si>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</si>
  <si>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</si>
  <si>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</si>
  <si>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</si>
  <si>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</si>
  <si>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</si>
  <si>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</si>
  <si>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</si>
  <si>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</si>
  <si>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</si>
  <si>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</si>
  <si>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</si>
  <si>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</si>
  <si>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</si>
  <si>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</si>
  <si>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</si>
  <si>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</si>
  <si>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</si>
  <si>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</si>
  <si>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</si>
  <si>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</si>
  <si>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</si>
  <si>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</si>
  <si>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</si>
  <si>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</si>
  <si>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</si>
  <si>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</si>
  <si>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</si>
  <si>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</si>
  <si>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</si>
  <si>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</si>
  <si>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</si>
  <si>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</si>
  <si>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</si>
  <si>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</si>
  <si>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</si>
  <si>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</si>
  <si>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</si>
  <si>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</si>
  <si>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</si>
  <si>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</si>
  <si>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</si>
  <si>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</si>
  <si>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</si>
  <si>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</si>
  <si>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</si>
  <si>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</si>
  <si>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</si>
  <si>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</si>
  <si>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</si>
  <si>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</si>
  <si>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</si>
  <si>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</si>
  <si>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</si>
  <si>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</si>
  <si>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</si>
  <si>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</si>
  <si>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</si>
  <si>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</si>
  <si>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</si>
  <si>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</si>
  <si>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</si>
  <si>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</si>
  <si>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</si>
  <si>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</si>
  <si>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</si>
  <si>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</si>
  <si>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</si>
  <si>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</si>
  <si>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</si>
  <si>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</si>
  <si>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</si>
  <si>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</si>
  <si>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</si>
  <si>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</si>
  <si>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</si>
  <si>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</si>
  <si>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</si>
  <si>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</si>
  <si>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</si>
  <si>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</si>
  <si>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</si>
  <si>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</si>
  <si>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</si>
  <si>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</si>
  <si>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</si>
  <si>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</si>
  <si>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</si>
  <si>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</si>
  <si>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</si>
  <si>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</si>
  <si>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</si>
  <si>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</si>
  <si>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</si>
  <si>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</si>
  <si>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</si>
  <si>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</si>
  <si>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</si>
  <si>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</si>
  <si>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</si>
  <si>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</si>
  <si>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</si>
  <si>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</si>
  <si>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</si>
  <si>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</si>
  <si>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</si>
  <si>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</si>
  <si>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</si>
  <si>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</si>
  <si>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</si>
  <si>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</si>
  <si>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</si>
  <si>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</si>
  <si>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</si>
  <si>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</si>
  <si>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</si>
  <si>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</si>
  <si>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</si>
  <si>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</si>
  <si>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</si>
  <si>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</si>
  <si>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</si>
  <si>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</si>
  <si>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</si>
  <si>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</si>
  <si>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</si>
  <si>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</si>
  <si>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</si>
  <si>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</si>
  <si>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</si>
  <si>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</si>
  <si>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</si>
  <si>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</si>
  <si>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</si>
  <si>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</si>
  <si>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</si>
  <si>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</si>
  <si>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</si>
  <si>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</si>
  <si>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</si>
  <si>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</si>
  <si>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</si>
  <si>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</si>
  <si>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</si>
  <si>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</si>
  <si>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</si>
  <si>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</si>
  <si>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</si>
  <si>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</si>
  <si>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</si>
  <si>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</si>
  <si>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</si>
  <si>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</si>
  <si>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</si>
  <si>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</si>
  <si>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</si>
  <si>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</si>
  <si>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</si>
  <si>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</si>
  <si>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</si>
  <si>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</si>
  <si>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</si>
  <si>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</si>
  <si>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</si>
  <si>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</si>
  <si>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</si>
  <si>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</si>
  <si>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</si>
  <si>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</si>
  <si>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</si>
  <si>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</si>
  <si>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</si>
  <si>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</si>
  <si>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</si>
  <si>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</si>
  <si>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</si>
  <si>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</si>
  <si>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</si>
  <si>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</si>
  <si>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</si>
  <si>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</si>
  <si>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</si>
  <si>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</si>
  <si>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</si>
  <si>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</si>
  <si>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</si>
  <si>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</si>
  <si>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</si>
  <si>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</si>
  <si>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</si>
  <si>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</si>
  <si>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</si>
  <si>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</si>
  <si>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</si>
  <si>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</si>
  <si>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</si>
  <si>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</si>
  <si>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</si>
  <si>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</si>
  <si>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</si>
  <si>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</si>
  <si>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</si>
  <si>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</si>
  <si>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</si>
  <si>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</si>
  <si>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</si>
  <si>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</si>
  <si>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</si>
  <si>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</si>
  <si>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</si>
  <si>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</si>
  <si>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</si>
  <si>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</si>
  <si>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</si>
  <si>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</si>
  <si>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</si>
  <si>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</si>
  <si>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</si>
  <si>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</si>
  <si>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</si>
  <si>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</si>
  <si>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</si>
  <si>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</si>
  <si>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</si>
  <si>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</si>
  <si>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</si>
  <si>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</si>
  <si>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</si>
  <si>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</si>
  <si>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</si>
  <si>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</si>
  <si>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</si>
  <si>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</si>
  <si>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</si>
  <si>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</si>
  <si>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</si>
  <si>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</si>
  <si>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</si>
  <si>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</si>
  <si>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</si>
  <si>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</si>
  <si>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</si>
  <si>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</si>
  <si>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</si>
  <si>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</si>
  <si>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</si>
  <si>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</si>
  <si>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</si>
  <si>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</si>
  <si>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</si>
  <si>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</si>
  <si>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</si>
  <si>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</si>
  <si>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</si>
  <si>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</si>
  <si>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</si>
  <si>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</si>
  <si>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</si>
  <si>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</si>
  <si>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</si>
  <si>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</si>
  <si>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</si>
  <si>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</si>
  <si>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</si>
  <si>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</si>
  <si>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</si>
  <si>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</si>
  <si>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</si>
  <si>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</si>
  <si>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</si>
  <si>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</si>
  <si>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</si>
  <si>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</si>
  <si>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</si>
  <si>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</si>
  <si>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</si>
  <si>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</si>
  <si>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</si>
  <si>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</si>
  <si>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</si>
  <si>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</si>
  <si>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</si>
  <si>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</si>
  <si>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</si>
  <si>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</si>
  <si>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</si>
  <si>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</si>
  <si>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</si>
  <si>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</si>
  <si>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</si>
  <si>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</si>
  <si>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</si>
  <si>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</si>
  <si>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</si>
  <si>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</si>
  <si>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</si>
  <si>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</si>
  <si>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</si>
  <si>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</si>
  <si>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</si>
  <si>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</si>
  <si>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</si>
  <si>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</si>
  <si>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</si>
  <si>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</si>
  <si>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</si>
  <si>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</si>
  <si>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</si>
  <si>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</si>
  <si>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</si>
  <si>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</si>
  <si>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</si>
  <si>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</si>
  <si>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</si>
  <si>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</si>
  <si>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</si>
  <si>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</si>
  <si>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</si>
  <si>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</si>
  <si>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</si>
  <si>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</si>
  <si>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</si>
  <si>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</si>
  <si>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</si>
  <si>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</si>
  <si>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</si>
  <si>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</si>
  <si>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</si>
  <si>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</si>
  <si>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</si>
  <si>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</si>
  <si>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</si>
  <si>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</si>
  <si>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</si>
  <si>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</si>
  <si>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</si>
  <si>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</si>
  <si>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</si>
  <si>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</si>
  <si>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</si>
  <si>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</si>
  <si>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</si>
  <si>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</si>
  <si>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</si>
  <si>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</si>
  <si>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</si>
  <si>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</si>
  <si>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</si>
  <si>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</si>
  <si>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</si>
  <si>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</si>
  <si>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</si>
  <si>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</si>
  <si>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</si>
  <si>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</si>
  <si>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</si>
  <si>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</si>
  <si>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</si>
  <si>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</si>
  <si>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</si>
  <si>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</si>
  <si>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</si>
  <si>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</si>
  <si>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</si>
  <si>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</si>
  <si>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</si>
  <si>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</si>
  <si>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</si>
  <si>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</si>
  <si>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</si>
  <si>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</si>
  <si>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</si>
  <si>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</si>
  <si>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</si>
  <si>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</si>
  <si>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</si>
  <si>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</si>
  <si>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</si>
  <si>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</si>
  <si>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</si>
  <si>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</si>
  <si>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</si>
  <si>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</si>
  <si>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</si>
  <si>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</si>
  <si>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</si>
  <si>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</si>
  <si>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</si>
  <si>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</si>
  <si>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</si>
  <si>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</si>
  <si>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</si>
  <si>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</si>
  <si>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</si>
  <si>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</si>
  <si>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</si>
  <si>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</si>
  <si>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</si>
  <si>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</si>
  <si>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</si>
  <si>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</si>
  <si>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</si>
  <si>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</si>
  <si>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</si>
  <si>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</si>
  <si>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</si>
  <si>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</si>
  <si>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</si>
  <si>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</si>
  <si>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</si>
  <si>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</si>
  <si>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</si>
  <si>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</si>
  <si>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</si>
  <si>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</si>
  <si>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</si>
  <si>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</si>
  <si>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</si>
  <si>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</si>
  <si>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</si>
  <si>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</si>
  <si>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</si>
  <si>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</si>
  <si>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</si>
  <si>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</si>
  <si>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</si>
  <si>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</si>
  <si>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</si>
  <si>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</si>
  <si>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</si>
  <si>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</si>
  <si>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</si>
  <si>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</si>
  <si>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</si>
  <si>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</si>
  <si>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</si>
  <si>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</si>
  <si>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</si>
  <si>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</si>
  <si>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</si>
  <si>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</si>
  <si>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</si>
  <si>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</si>
  <si>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</si>
  <si>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</si>
  <si>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</si>
  <si>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</si>
  <si>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</si>
  <si>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</si>
  <si>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</si>
  <si>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</si>
  <si>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</si>
  <si>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</si>
  <si>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</si>
  <si>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</si>
  <si>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</si>
  <si>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</si>
  <si>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</si>
  <si>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</si>
  <si>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</si>
  <si>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</si>
  <si>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</si>
  <si>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</si>
  <si>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</si>
  <si>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</si>
  <si>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</si>
  <si>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</si>
  <si>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</si>
  <si>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</si>
  <si>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</si>
  <si>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</si>
  <si>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</si>
  <si>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</si>
  <si>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</si>
  <si>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</si>
  <si>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</si>
  <si>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</si>
  <si>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</si>
  <si>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</si>
  <si>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</si>
  <si>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</si>
  <si>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</si>
  <si>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</si>
  <si>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</si>
  <si>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</si>
  <si>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</si>
  <si>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</si>
  <si>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</si>
  <si>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</si>
  <si>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</si>
  <si>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</si>
  <si>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</si>
  <si>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</si>
  <si>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</si>
  <si>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</si>
  <si>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</si>
  <si>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</si>
  <si>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</si>
  <si>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</si>
  <si>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</si>
  <si>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</si>
  <si>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</si>
  <si>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</si>
  <si>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</si>
  <si>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</si>
  <si>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</si>
  <si>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</si>
  <si>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</si>
  <si>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</si>
  <si>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</si>
  <si>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</si>
  <si>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</si>
  <si>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</si>
  <si>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</si>
  <si>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</si>
  <si>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</si>
  <si>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</si>
  <si>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</si>
  <si>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</si>
  <si>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</si>
  <si>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</si>
  <si>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</si>
  <si>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</si>
  <si>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</si>
  <si>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</si>
  <si>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</si>
  <si>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</si>
  <si>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</si>
  <si>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</si>
  <si>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</si>
  <si>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</si>
  <si>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</si>
  <si>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</si>
  <si>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</si>
  <si>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</si>
  <si>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</si>
  <si>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</si>
  <si>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</si>
  <si>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</si>
  <si>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</si>
  <si>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</si>
  <si>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</si>
  <si>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</si>
  <si>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</si>
  <si>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</si>
  <si>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</si>
  <si>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</si>
  <si>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</si>
  <si>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</si>
  <si>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</si>
  <si>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</si>
  <si>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</si>
  <si>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</si>
  <si>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</si>
  <si>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</si>
  <si>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</si>
  <si>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</si>
  <si>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</si>
  <si>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</si>
  <si>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</si>
  <si>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</si>
  <si>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</si>
  <si>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</si>
  <si>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</si>
  <si>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</si>
  <si>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</si>
  <si>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</si>
  <si>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</si>
  <si>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</si>
  <si>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</si>
  <si>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</si>
  <si>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</si>
  <si>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</si>
  <si>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</si>
  <si>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</si>
  <si>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</si>
  <si>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</si>
  <si>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</si>
  <si>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</si>
  <si>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</si>
  <si>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</si>
  <si>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</si>
  <si>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</si>
  <si>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</si>
  <si>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</si>
  <si>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</si>
  <si>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</si>
  <si>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</si>
  <si>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</si>
  <si>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</si>
  <si>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</si>
  <si>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</si>
  <si>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</si>
  <si>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</si>
  <si>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</si>
  <si>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</si>
  <si>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</si>
  <si>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</si>
  <si>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</si>
  <si>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</si>
  <si>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</si>
  <si>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</si>
  <si>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</si>
  <si>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</si>
  <si>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</si>
  <si>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</si>
  <si>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</si>
  <si>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</si>
  <si>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</si>
  <si>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</si>
  <si>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</si>
  <si>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</si>
  <si>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</si>
  <si>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</si>
  <si>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</si>
  <si>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</si>
  <si>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</si>
  <si>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</si>
  <si>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</si>
  <si>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</si>
  <si>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</si>
  <si>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</si>
  <si>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</si>
  <si>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</si>
  <si>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</si>
  <si>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</si>
  <si>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</si>
  <si>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</si>
  <si>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</si>
  <si>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</si>
  <si>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</si>
  <si>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</si>
  <si>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</si>
  <si>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</si>
  <si>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</si>
  <si>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</si>
  <si>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</si>
  <si>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</si>
  <si>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</si>
  <si>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</si>
  <si>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</si>
  <si>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</si>
  <si>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</si>
  <si>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</si>
  <si>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</si>
  <si>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</si>
  <si>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</si>
  <si>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</si>
  <si>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</si>
  <si>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</si>
  <si>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</si>
  <si>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</si>
  <si>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</si>
  <si>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</si>
  <si>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</si>
  <si>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</si>
  <si>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</si>
  <si>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</si>
  <si>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</si>
  <si>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</si>
  <si>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</si>
  <si>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</si>
  <si>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</si>
  <si>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</si>
  <si>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</si>
  <si>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</si>
  <si>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</si>
  <si>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</si>
  <si>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</si>
  <si>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</si>
  <si>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</si>
  <si>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</si>
  <si>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</si>
  <si>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</si>
  <si>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</si>
  <si>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</si>
  <si>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</si>
  <si>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</si>
  <si>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</si>
  <si>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</si>
  <si>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</si>
  <si>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</si>
  <si>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</si>
  <si>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</si>
  <si>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</si>
  <si>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</si>
  <si>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</si>
  <si>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</si>
  <si>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</si>
  <si>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</si>
  <si>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</si>
  <si>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</si>
  <si>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</si>
  <si>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</si>
  <si>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</si>
  <si>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</si>
  <si>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</si>
  <si>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</si>
  <si>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</si>
  <si>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</si>
  <si>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</si>
  <si>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</si>
  <si>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</si>
  <si>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</si>
  <si>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</si>
  <si>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</si>
  <si>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</si>
  <si>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</si>
  <si>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</si>
  <si>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</si>
  <si>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</si>
  <si>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</si>
  <si>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</si>
  <si>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</si>
  <si>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</si>
  <si>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</si>
  <si>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</si>
  <si>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</si>
  <si>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</si>
  <si>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</si>
  <si>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</si>
  <si>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</si>
  <si>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</si>
  <si>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</si>
  <si>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</si>
  <si>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</si>
  <si>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</si>
  <si>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</si>
  <si>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</si>
  <si>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</si>
  <si>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</si>
  <si>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</si>
  <si>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</si>
  <si>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</si>
  <si>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</si>
  <si>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</si>
  <si>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</si>
  <si>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</si>
  <si>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</si>
  <si>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</si>
  <si>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</si>
  <si>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</si>
  <si>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</si>
  <si>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</si>
  <si>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</si>
  <si>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</si>
  <si>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</si>
  <si>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</si>
  <si>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</si>
  <si>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</si>
  <si>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</si>
  <si>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</si>
  <si>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</si>
  <si>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</si>
  <si>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</si>
  <si>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</si>
  <si>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</si>
  <si>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</si>
  <si>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</si>
  <si>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</si>
  <si>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</si>
  <si>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</si>
  <si>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</si>
  <si>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</si>
  <si>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</si>
  <si>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</si>
  <si>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</si>
  <si>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</si>
  <si>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</si>
  <si>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</si>
  <si>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</si>
  <si>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</si>
  <si>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</si>
  <si>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</si>
  <si>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</si>
  <si>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</si>
  <si>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</si>
  <si>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</si>
  <si>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</si>
  <si>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</si>
  <si>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</si>
  <si>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</si>
  <si>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</si>
  <si>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</si>
  <si>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</si>
  <si>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</si>
  <si>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</si>
  <si>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</si>
  <si>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</si>
  <si>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</si>
  <si>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</si>
  <si>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</si>
  <si>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</si>
  <si>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</si>
  <si>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</si>
  <si>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</si>
  <si>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</si>
  <si>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</si>
  <si>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</si>
  <si>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</si>
  <si>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</si>
  <si>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</si>
  <si>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</si>
  <si>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</si>
  <si>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</si>
  <si>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</si>
  <si>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</si>
  <si>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</si>
  <si>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</si>
  <si>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</si>
  <si>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</si>
  <si>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</si>
  <si>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</si>
  <si>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</si>
  <si>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</si>
  <si>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</si>
  <si>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</si>
  <si>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</si>
  <si>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</si>
  <si>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</si>
  <si>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</si>
  <si>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</si>
  <si>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</si>
  <si>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</si>
  <si>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</si>
  <si>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</si>
  <si>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</si>
  <si>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</si>
  <si>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</si>
  <si>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</si>
  <si>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</si>
  <si>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</si>
  <si>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</si>
  <si>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</si>
  <si>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</si>
  <si>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</si>
  <si>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</si>
  <si>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</si>
  <si>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</si>
  <si>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</si>
  <si>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</si>
  <si>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</si>
  <si>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</si>
  <si>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</si>
  <si>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</si>
  <si>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</si>
  <si>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</si>
  <si>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</si>
  <si>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</si>
  <si>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</si>
  <si>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</si>
  <si>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</si>
  <si>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</si>
  <si>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</si>
  <si>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</si>
  <si>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</si>
  <si>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</si>
  <si>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</si>
  <si>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</si>
  <si>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</si>
  <si>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</si>
  <si>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</si>
  <si>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</si>
  <si>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</si>
  <si>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</si>
  <si>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</si>
  <si>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</si>
  <si>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</si>
  <si>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</si>
  <si>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</si>
  <si>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</si>
  <si>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</si>
  <si>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</si>
  <si>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</si>
  <si>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</si>
  <si>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</si>
  <si>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</si>
  <si>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</si>
  <si>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</si>
  <si>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</si>
  <si>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</si>
  <si>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</si>
  <si>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</si>
  <si>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</si>
  <si>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</si>
  <si>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</si>
  <si>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</si>
  <si>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</si>
  <si>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</si>
  <si>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</si>
  <si>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</si>
  <si>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</si>
  <si>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</si>
  <si>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</si>
  <si>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</si>
  <si>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</si>
  <si>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</si>
  <si>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</si>
  <si>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</si>
  <si>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</si>
  <si>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</si>
  <si>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</si>
  <si>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</si>
  <si>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</si>
  <si>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</si>
  <si>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</si>
  <si>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</si>
  <si>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</si>
  <si>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</si>
  <si>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</si>
  <si>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</si>
  <si>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</si>
  <si>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</si>
  <si>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</si>
  <si>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</si>
  <si>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</si>
  <si>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</si>
  <si>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</si>
  <si>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</si>
  <si>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</si>
  <si>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</si>
  <si>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</si>
  <si>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</si>
  <si>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</si>
  <si>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</si>
  <si>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</si>
  <si>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</si>
  <si>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</si>
  <si>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</si>
  <si>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</si>
  <si>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</si>
  <si>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</si>
  <si>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</si>
  <si>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</si>
  <si>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</si>
  <si>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</si>
  <si>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</si>
  <si>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</si>
  <si>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</si>
  <si>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</si>
  <si>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</si>
  <si>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</si>
  <si>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</si>
  <si>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</si>
  <si>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</si>
  <si>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</si>
  <si>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</si>
  <si>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</si>
  <si>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</si>
  <si>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</si>
  <si>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</si>
  <si>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</si>
  <si>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</si>
  <si>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</si>
  <si>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</si>
  <si>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</si>
  <si>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</si>
  <si>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</si>
  <si>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</si>
  <si>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</si>
  <si>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</si>
  <si>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</si>
  <si>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</si>
  <si>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</si>
  <si>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</si>
  <si>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</si>
  <si>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</si>
  <si>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</si>
  <si>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</si>
  <si>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</si>
  <si>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</si>
  <si>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</si>
  <si>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</si>
  <si>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</si>
  <si>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</si>
  <si>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</si>
  <si>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</si>
  <si>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</si>
  <si>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</si>
  <si>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</si>
  <si>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</si>
  <si>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</si>
  <si>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</si>
  <si>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</si>
  <si>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</si>
  <si>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</si>
  <si>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</si>
  <si>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</si>
  <si>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</si>
  <si>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</si>
  <si>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</si>
  <si>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</si>
  <si>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</si>
  <si>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</si>
  <si>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</si>
  <si>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</si>
  <si>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</si>
  <si>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</si>
  <si>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</si>
  <si>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</si>
  <si>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</si>
  <si>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</si>
  <si>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</si>
  <si>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</si>
  <si>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</si>
  <si>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</si>
  <si>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</si>
  <si>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</si>
  <si>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</si>
  <si>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</si>
  <si>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</si>
  <si>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</si>
  <si>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</si>
  <si>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</si>
  <si>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</si>
  <si>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</si>
  <si>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</si>
  <si>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</si>
  <si>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</si>
  <si>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</si>
  <si>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</si>
  <si>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</si>
  <si>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</si>
  <si>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</si>
  <si>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</si>
  <si>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</si>
  <si>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</si>
  <si>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</si>
  <si>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</si>
  <si>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</si>
  <si>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</si>
  <si>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</si>
  <si>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</si>
  <si>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</si>
  <si>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</si>
  <si>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</si>
  <si>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</si>
  <si>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</si>
  <si>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</si>
  <si>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</si>
  <si>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</si>
  <si>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</si>
  <si>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</si>
  <si>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</si>
  <si>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</si>
  <si>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</si>
  <si>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</si>
  <si>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</si>
  <si>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</si>
  <si>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</si>
  <si>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</si>
  <si>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</si>
  <si>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</si>
  <si>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</si>
  <si>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</si>
  <si>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</si>
  <si>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</si>
  <si>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</si>
  <si>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</si>
  <si>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</si>
  <si>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</si>
  <si>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</si>
  <si>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</si>
  <si>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</si>
  <si>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</si>
  <si>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</si>
  <si>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</si>
  <si>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</si>
  <si>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</si>
  <si>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</si>
  <si>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</si>
  <si>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</si>
  <si>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</si>
  <si>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</si>
  <si>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</si>
  <si>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</si>
  <si>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</si>
  <si>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</si>
  <si>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</si>
  <si>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</si>
  <si>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</si>
  <si>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</si>
  <si>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</si>
  <si>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</si>
  <si>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</si>
  <si>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</si>
  <si>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</si>
  <si>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</si>
  <si>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</si>
  <si>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</si>
  <si>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</si>
  <si>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</si>
  <si>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</si>
  <si>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</si>
  <si>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</si>
  <si>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</si>
  <si>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</si>
  <si>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</si>
  <si>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</si>
  <si>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</si>
  <si>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</si>
  <si>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</si>
  <si>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</si>
  <si>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</si>
  <si>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</si>
  <si>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</si>
  <si>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</si>
  <si>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</si>
  <si>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</si>
  <si>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</si>
  <si>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</si>
  <si>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</si>
  <si>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</si>
  <si>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</si>
  <si>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</si>
  <si>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</si>
  <si>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</si>
  <si>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</si>
  <si>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</si>
  <si>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</si>
  <si>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</si>
  <si>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</si>
  <si>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</si>
  <si>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</si>
  <si>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</si>
  <si>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</si>
  <si>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</si>
  <si>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</si>
  <si>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</si>
  <si>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</si>
  <si>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</si>
  <si>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</si>
  <si>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</si>
  <si>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</si>
  <si>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</si>
  <si>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</si>
  <si>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</si>
  <si>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</si>
  <si>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</si>
  <si>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</si>
  <si>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</si>
  <si>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</si>
  <si>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</si>
  <si>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</si>
  <si>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</si>
  <si>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</si>
  <si>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</si>
  <si>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</si>
  <si>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</si>
  <si>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</si>
  <si>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</si>
  <si>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</si>
  <si>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</si>
  <si>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</si>
  <si>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</si>
  <si>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</si>
  <si>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</si>
  <si>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</si>
  <si>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</si>
  <si>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</si>
  <si>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</si>
  <si>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</si>
  <si>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</si>
  <si>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</si>
  <si>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</si>
  <si>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</si>
  <si>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</si>
  <si>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</si>
  <si>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</si>
  <si>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</si>
  <si>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</si>
  <si>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</si>
  <si>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</si>
  <si>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</si>
  <si>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</si>
  <si>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</si>
  <si>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</si>
  <si>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</si>
  <si>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</si>
  <si>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</si>
  <si>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</si>
  <si>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</si>
  <si>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</si>
  <si>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</si>
  <si>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</si>
  <si>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</si>
  <si>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</si>
  <si>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</si>
  <si>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</si>
  <si>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</si>
  <si>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</si>
  <si>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</si>
  <si>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</si>
  <si>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</si>
  <si>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</si>
  <si>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</si>
  <si>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</si>
  <si>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</si>
  <si>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</si>
  <si>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</si>
  <si>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</si>
  <si>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</si>
  <si>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</si>
  <si>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</si>
  <si>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</si>
  <si>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</si>
  <si>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</si>
  <si>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</si>
  <si>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</si>
  <si>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</si>
  <si>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</si>
  <si>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</si>
  <si>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</si>
  <si>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</si>
  <si>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</si>
  <si>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</si>
  <si>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</si>
  <si>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</si>
  <si>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</si>
  <si>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</si>
  <si>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</si>
  <si>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</si>
  <si>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</si>
  <si>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</si>
  <si>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</si>
  <si>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</si>
  <si>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</si>
  <si>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</si>
  <si>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</si>
  <si>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</si>
  <si>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</si>
  <si>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</si>
  <si>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</si>
  <si>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</si>
  <si>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</si>
  <si>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</si>
  <si>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</si>
  <si>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</si>
  <si>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</si>
  <si>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</si>
  <si>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</si>
  <si>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</si>
  <si>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</si>
  <si>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</si>
  <si>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</si>
  <si>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</si>
  <si>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</si>
  <si>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</si>
  <si>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</si>
  <si>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</si>
  <si>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</si>
  <si>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</si>
  <si>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</si>
  <si>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</si>
  <si>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</si>
  <si>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</si>
  <si>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</si>
  <si>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</si>
  <si>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</si>
  <si>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</si>
  <si>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</si>
  <si>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</si>
  <si>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</si>
  <si>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</si>
  <si>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</si>
  <si>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</si>
  <si>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</si>
  <si>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</si>
  <si>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</si>
  <si>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</si>
  <si>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</si>
  <si>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</si>
  <si>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</si>
  <si>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</si>
  <si>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</si>
  <si>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</si>
  <si>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</si>
  <si>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</si>
  <si>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</si>
  <si>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</si>
  <si>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</si>
  <si>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</si>
  <si>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</si>
  <si>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</si>
  <si>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</si>
  <si>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</si>
  <si>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</si>
  <si>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</si>
  <si>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</si>
  <si>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</si>
  <si>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</si>
  <si>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</si>
  <si>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</si>
  <si>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</si>
  <si>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</si>
  <si>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</si>
  <si>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</si>
  <si>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</si>
  <si>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</si>
  <si>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</si>
  <si>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</si>
  <si>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</si>
  <si>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</si>
  <si>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</si>
  <si>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</si>
  <si>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</si>
  <si>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</si>
  <si>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</si>
  <si>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</si>
  <si>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</si>
  <si>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</si>
  <si>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</si>
  <si>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</si>
  <si>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</si>
  <si>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</si>
  <si>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</si>
  <si>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</si>
  <si>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</si>
  <si>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</si>
  <si>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</si>
  <si>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</si>
  <si>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</si>
  <si>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</si>
  <si>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</si>
  <si>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</si>
  <si>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</si>
  <si>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</si>
  <si>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</si>
  <si>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</si>
  <si>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</si>
  <si>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</si>
  <si>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</si>
  <si>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</si>
  <si>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</si>
  <si>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</si>
  <si>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</si>
  <si>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</si>
  <si>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</si>
  <si>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</si>
  <si>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</si>
  <si>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</si>
  <si>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</si>
  <si>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</si>
  <si>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</si>
  <si>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</si>
  <si>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</si>
  <si>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</si>
  <si>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</si>
  <si>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</si>
  <si>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</si>
  <si>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</si>
  <si>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</si>
  <si>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</si>
  <si>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</si>
  <si>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</si>
  <si>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</si>
  <si>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</si>
  <si>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</si>
  <si>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</si>
  <si>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</si>
  <si>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</si>
  <si>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</si>
  <si>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</si>
  <si>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</si>
  <si>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</si>
  <si>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</si>
  <si>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</si>
  <si>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</si>
  <si>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</si>
  <si>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</si>
  <si>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</si>
  <si>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</si>
  <si>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</si>
  <si>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</si>
  <si>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</si>
  <si>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</si>
  <si>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</si>
  <si>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</si>
  <si>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</si>
  <si>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</si>
  <si>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</si>
  <si>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</si>
  <si>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</si>
  <si>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</si>
  <si>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</si>
  <si>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</si>
  <si>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</si>
  <si>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</si>
  <si>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</si>
  <si>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</si>
  <si>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</si>
  <si>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</si>
  <si>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</si>
  <si>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</si>
  <si>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</si>
  <si>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</si>
  <si>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</si>
  <si>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</si>
  <si>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</si>
  <si>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</si>
  <si>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</si>
  <si>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</si>
  <si>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</si>
  <si>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</si>
  <si>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</si>
  <si>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</si>
  <si>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</si>
  <si>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</si>
  <si>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</si>
  <si>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</si>
  <si>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</si>
  <si>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</si>
  <si>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</si>
  <si>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</si>
  <si>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</si>
  <si>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</si>
  <si>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</si>
  <si>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</si>
  <si>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</si>
  <si>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</si>
  <si>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</si>
  <si>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</si>
  <si>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</si>
  <si>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</si>
  <si>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</si>
  <si>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</si>
  <si>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</si>
  <si>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</si>
  <si>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</si>
  <si>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</si>
  <si>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</si>
  <si>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</si>
  <si>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</si>
  <si>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</si>
  <si>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</si>
  <si>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</si>
  <si>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</si>
  <si>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</si>
  <si>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</si>
  <si>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</si>
  <si>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</si>
  <si>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</si>
  <si>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</si>
  <si>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</si>
  <si>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</si>
  <si>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</si>
  <si>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</si>
  <si>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</si>
  <si>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</si>
  <si>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</si>
  <si>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</si>
  <si>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</si>
  <si>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</si>
  <si>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</si>
  <si>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</si>
  <si>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</si>
  <si>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</si>
  <si>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</si>
  <si>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</si>
  <si>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</si>
  <si>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</si>
  <si>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</si>
  <si>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</si>
  <si>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</si>
  <si>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</si>
  <si>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</si>
  <si>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</si>
  <si>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</si>
  <si>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</si>
  <si>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</si>
  <si>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</si>
  <si>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</si>
  <si>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</si>
  <si>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</si>
  <si>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</si>
  <si>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</si>
  <si>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</si>
  <si>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</si>
  <si>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</si>
  <si>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</si>
  <si>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</si>
  <si>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</si>
  <si>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</si>
  <si>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</si>
  <si>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</si>
  <si>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</si>
  <si>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</si>
  <si>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</si>
  <si>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</si>
  <si>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</si>
  <si>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</si>
  <si>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</si>
  <si>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</si>
  <si>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</si>
  <si>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</si>
  <si>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</si>
  <si>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</si>
  <si>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</si>
  <si>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</si>
  <si>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</si>
  <si>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</si>
  <si>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</si>
  <si>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</si>
  <si>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</si>
  <si>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</si>
  <si>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</si>
  <si>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</si>
  <si>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</si>
  <si>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</si>
  <si>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</si>
  <si>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</si>
  <si>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</si>
  <si>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</si>
  <si>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</si>
  <si>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</si>
  <si>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</si>
  <si>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</si>
  <si>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</si>
  <si>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</si>
  <si>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</si>
  <si>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</si>
  <si>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</si>
  <si>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</si>
  <si>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</si>
  <si>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</si>
  <si>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</si>
  <si>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</si>
  <si>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</si>
  <si>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</si>
  <si>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</si>
  <si>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</si>
  <si>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</si>
  <si>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</si>
  <si>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</si>
  <si>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</si>
  <si>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</si>
  <si>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</si>
  <si>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</si>
  <si>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</si>
  <si>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</si>
  <si>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</si>
  <si>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</si>
  <si>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</si>
  <si>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</si>
  <si>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</si>
  <si>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</si>
  <si>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</si>
  <si>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</si>
  <si>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</si>
  <si>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</si>
  <si>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</si>
  <si>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</si>
  <si>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</si>
  <si>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</si>
  <si>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</si>
  <si>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</si>
  <si>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</si>
  <si>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</si>
  <si>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</si>
  <si>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</si>
  <si>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</si>
  <si>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</si>
  <si>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</si>
  <si>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</si>
  <si>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</si>
  <si>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</si>
  <si>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</si>
  <si>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</si>
  <si>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</si>
  <si>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</si>
  <si>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</si>
  <si>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</si>
  <si>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</si>
  <si>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</si>
  <si>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</si>
  <si>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</si>
  <si>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</si>
  <si>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</si>
  <si>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</si>
  <si>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</si>
  <si>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</si>
  <si>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</si>
  <si>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</si>
  <si>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</si>
  <si>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</si>
  <si>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</si>
  <si>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</si>
  <si>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</si>
  <si>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</si>
  <si>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</si>
  <si>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</si>
  <si>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</si>
  <si>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</si>
  <si>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</si>
  <si>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</si>
  <si>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</si>
  <si>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</si>
  <si>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</si>
  <si>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</si>
  <si>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</si>
  <si>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</si>
  <si>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</si>
  <si>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</si>
  <si>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</si>
  <si>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</si>
  <si>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</si>
  <si>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</si>
  <si>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</si>
  <si>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</si>
  <si>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</si>
  <si>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</si>
  <si>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</si>
  <si>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</si>
  <si>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</si>
  <si>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</si>
  <si>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</si>
  <si>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</si>
  <si>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</si>
  <si>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</si>
  <si>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</si>
  <si>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</si>
  <si>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</si>
  <si>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</si>
  <si>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</si>
  <si>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</si>
  <si>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</si>
  <si>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</si>
  <si>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</si>
  <si>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</si>
  <si>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</si>
  <si>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</si>
  <si>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</si>
  <si>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</si>
  <si>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</si>
  <si>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</si>
  <si>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</si>
  <si>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</si>
  <si>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</si>
  <si>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</si>
  <si>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</si>
  <si>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</si>
  <si>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</si>
  <si>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</si>
  <si>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</si>
  <si>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</si>
  <si>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</si>
  <si>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</si>
  <si>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</si>
  <si>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</si>
  <si>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</si>
  <si>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</si>
  <si>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</si>
  <si>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</si>
  <si>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</si>
  <si>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</si>
  <si>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</si>
  <si>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</si>
  <si>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</si>
  <si>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</si>
  <si>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</si>
  <si>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</si>
  <si>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</si>
  <si>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</si>
  <si>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</si>
  <si>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</si>
  <si>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</si>
  <si>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</si>
  <si>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</si>
  <si>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</si>
  <si>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</si>
  <si>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</si>
  <si>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</si>
  <si>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</si>
  <si>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</si>
  <si>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</si>
  <si>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</si>
  <si>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</si>
  <si>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</si>
  <si>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</si>
  <si>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</si>
  <si>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</si>
  <si>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</si>
  <si>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</si>
  <si>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</si>
  <si>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</si>
  <si>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</si>
  <si>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</si>
  <si>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</si>
  <si>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</si>
  <si>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</si>
  <si>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</si>
  <si>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</si>
  <si>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</si>
  <si>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</si>
  <si>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</si>
  <si>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</si>
  <si>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</si>
  <si>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</si>
  <si>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</si>
  <si>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</si>
  <si>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</si>
  <si>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</si>
  <si>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</si>
  <si>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</si>
  <si>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</si>
  <si>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</si>
  <si>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</si>
  <si>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</si>
  <si>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</si>
  <si>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</si>
  <si>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</si>
  <si>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</si>
  <si>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</si>
  <si>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</si>
  <si>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</si>
  <si>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</si>
  <si>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</si>
  <si>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</si>
  <si>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</si>
  <si>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</si>
  <si>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</si>
  <si>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</si>
  <si>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</si>
  <si>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</si>
  <si>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</si>
  <si>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</si>
  <si>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</si>
  <si>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</si>
  <si>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</si>
  <si>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</si>
  <si>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</si>
  <si>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</si>
  <si>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</si>
  <si>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</si>
  <si>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</si>
  <si>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</si>
  <si>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</si>
  <si>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</si>
  <si>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</si>
  <si>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</si>
  <si>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</si>
  <si>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</si>
  <si>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</si>
  <si>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</si>
  <si>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</si>
  <si>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</si>
  <si>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</si>
  <si>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</si>
  <si>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</si>
  <si>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</si>
  <si>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</si>
  <si>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</si>
  <si>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</si>
  <si>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</si>
  <si>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</si>
  <si>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</si>
  <si>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</si>
  <si>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</si>
  <si>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</si>
  <si>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</si>
  <si>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</si>
  <si>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</si>
  <si>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</si>
  <si>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</si>
  <si>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</si>
  <si>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</si>
  <si>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</si>
  <si>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</si>
  <si>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</si>
  <si>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</si>
  <si>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</si>
  <si>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</si>
  <si>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</si>
  <si>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</si>
  <si>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</si>
  <si>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</si>
  <si>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</si>
  <si>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</si>
  <si>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</si>
  <si>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</si>
  <si>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</si>
  <si>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</si>
  <si>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</si>
  <si>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</si>
  <si>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</si>
  <si>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</si>
  <si>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</si>
  <si>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</si>
  <si>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</si>
  <si>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</si>
  <si>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</si>
  <si>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</si>
  <si>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</si>
  <si>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</si>
  <si>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</si>
  <si>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</si>
  <si>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</si>
  <si>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</si>
  <si>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</si>
  <si>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</si>
  <si>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</si>
  <si>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</si>
  <si>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</si>
  <si>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</si>
  <si>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</si>
  <si>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</si>
  <si>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</si>
  <si>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</si>
  <si>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</si>
  <si>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</si>
  <si>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</si>
  <si>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</si>
  <si>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</si>
  <si>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</si>
  <si>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</si>
  <si>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</si>
  <si>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</si>
  <si>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</si>
  <si>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</si>
  <si>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</si>
  <si>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</si>
  <si>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</si>
  <si>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</si>
  <si>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</si>
  <si>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</si>
  <si>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</si>
  <si>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</si>
  <si>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</si>
  <si>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</si>
  <si>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</si>
  <si>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</si>
  <si>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</si>
  <si>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</si>
  <si>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</si>
  <si>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</si>
  <si>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</si>
  <si>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</si>
  <si>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</si>
  <si>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</si>
  <si>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</si>
  <si>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</si>
  <si>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</si>
  <si>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</si>
  <si>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</si>
  <si>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</si>
  <si>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</si>
  <si>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</si>
  <si>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</si>
  <si>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</si>
  <si>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</si>
  <si>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</si>
  <si>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</si>
  <si>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</si>
  <si>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</si>
  <si>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</si>
  <si>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</si>
  <si>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</si>
  <si>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</si>
  <si>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</si>
  <si>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</si>
  <si>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</si>
  <si>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</si>
  <si>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</si>
  <si>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</si>
  <si>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</si>
  <si>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</si>
  <si>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</si>
  <si>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</si>
  <si>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</si>
  <si>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</si>
  <si>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</si>
  <si>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</si>
  <si>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</si>
  <si>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</si>
  <si>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</si>
  <si>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</si>
  <si>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</si>
  <si>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</si>
  <si>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</si>
  <si>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</si>
  <si>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</si>
  <si>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</si>
  <si>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</si>
  <si>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</si>
  <si>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</si>
  <si>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</si>
  <si>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</si>
  <si>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</si>
  <si>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</si>
  <si>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</si>
  <si>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</si>
  <si>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</si>
  <si>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</si>
  <si>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</si>
  <si>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</si>
  <si>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</si>
  <si>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</si>
  <si>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</si>
  <si>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</si>
  <si>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</si>
  <si>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</si>
  <si>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</si>
  <si>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</si>
  <si>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</si>
  <si>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</si>
  <si>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</si>
  <si>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</si>
  <si>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</si>
  <si>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</si>
  <si>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</si>
  <si>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</si>
  <si>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</si>
  <si>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</si>
  <si>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</si>
  <si>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</si>
  <si>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</si>
  <si>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</si>
  <si>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</si>
  <si>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</si>
  <si>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</si>
  <si>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</si>
  <si>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</si>
  <si>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</si>
  <si>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</si>
  <si>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</si>
  <si>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</si>
  <si>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</si>
  <si>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</si>
  <si>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</si>
  <si>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</si>
  <si>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</si>
  <si>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</si>
  <si>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</si>
  <si>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</si>
  <si>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</si>
  <si>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</si>
  <si>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</si>
  <si>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</si>
  <si>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</si>
  <si>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</si>
  <si>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</si>
  <si>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</si>
  <si>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</si>
  <si>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</si>
  <si>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</si>
  <si>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</si>
  <si>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</si>
  <si>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</si>
  <si>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</si>
  <si>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</si>
  <si>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</si>
  <si>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</si>
  <si>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</si>
  <si>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</si>
  <si>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</si>
  <si>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</si>
  <si>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</si>
  <si>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</si>
  <si>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</si>
  <si>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</si>
  <si>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</si>
  <si>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</si>
  <si>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</si>
  <si>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</si>
  <si>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</si>
  <si>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</si>
  <si>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</si>
  <si>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</si>
  <si>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</si>
  <si>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</si>
  <si>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</si>
  <si>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</si>
  <si>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</si>
  <si>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</si>
  <si>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</si>
  <si>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</si>
  <si>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</si>
  <si>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</si>
  <si>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</si>
  <si>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</si>
  <si>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</si>
  <si>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</si>
  <si>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</si>
  <si>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</si>
  <si>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</si>
  <si>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</si>
  <si>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</si>
  <si>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</si>
  <si>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</si>
  <si>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</si>
  <si>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</si>
  <si>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</si>
  <si>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</si>
  <si>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</si>
  <si>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</si>
  <si>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</si>
  <si>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</si>
  <si>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</si>
  <si>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</si>
  <si>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</si>
  <si>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</si>
  <si>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</si>
  <si>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</si>
  <si>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</si>
  <si>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</si>
  <si>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</si>
  <si>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</si>
  <si>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</si>
  <si>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</si>
  <si>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</si>
  <si>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</si>
  <si>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</si>
  <si>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</si>
  <si>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</si>
  <si>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</si>
  <si>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</si>
  <si>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</si>
  <si>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</si>
  <si>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</si>
  <si>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</si>
  <si>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</si>
  <si>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</si>
  <si>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</si>
  <si>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</si>
  <si>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</si>
  <si>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</si>
  <si>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</si>
  <si>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</si>
  <si>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</si>
  <si>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</si>
  <si>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</si>
  <si>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</si>
  <si>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</si>
  <si>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</si>
  <si>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</si>
  <si>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</si>
  <si>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</si>
  <si>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</si>
  <si>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</si>
  <si>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</si>
  <si>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</si>
  <si>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</si>
  <si>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</si>
  <si>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</si>
  <si>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</si>
  <si>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</si>
  <si>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</si>
  <si>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</si>
  <si>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</si>
  <si>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</si>
  <si>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</si>
  <si>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</si>
  <si>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</si>
  <si>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</si>
  <si>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</si>
  <si>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</si>
  <si>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</si>
  <si>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</si>
  <si>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</si>
  <si>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</si>
  <si>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</si>
  <si>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</si>
  <si>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</si>
  <si>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</si>
  <si>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</si>
  <si>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</si>
  <si>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</si>
  <si>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</si>
  <si>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</si>
  <si>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</si>
  <si>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</si>
  <si>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</si>
  <si>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</si>
  <si>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</si>
  <si>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</si>
  <si>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</si>
  <si>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</si>
  <si>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</si>
  <si>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</si>
  <si>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</si>
  <si>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</si>
  <si>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</si>
  <si>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</si>
  <si>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</si>
  <si>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</si>
  <si>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</si>
  <si>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</si>
  <si>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</si>
  <si>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</si>
  <si>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</si>
  <si>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</si>
  <si>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</si>
  <si>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</si>
  <si>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</si>
  <si>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</si>
  <si>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</si>
  <si>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</si>
  <si>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</si>
  <si>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</si>
  <si>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</si>
  <si>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</si>
  <si>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</si>
  <si>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</si>
  <si>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</si>
  <si>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</si>
  <si>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</si>
  <si>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</si>
  <si>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</si>
  <si>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</si>
  <si>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</si>
  <si>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</si>
  <si>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</si>
  <si>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</si>
  <si>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</si>
  <si>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</si>
  <si>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</si>
  <si>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</si>
  <si>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</si>
  <si>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</si>
  <si>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</si>
  <si>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</si>
  <si>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</si>
  <si>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</si>
  <si>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</si>
  <si>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</si>
  <si>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</si>
  <si>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</si>
  <si>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</si>
  <si>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</si>
  <si>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</si>
  <si>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</si>
  <si>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</si>
  <si>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</si>
  <si>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</si>
  <si>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</si>
  <si>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</si>
  <si>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</si>
  <si>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</si>
  <si>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</si>
  <si>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</si>
  <si>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</si>
  <si>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</si>
  <si>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</si>
  <si>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</si>
  <si>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</si>
  <si>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</si>
  <si>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</si>
  <si>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</si>
  <si>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</si>
  <si>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</si>
  <si>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</si>
  <si>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</si>
  <si>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</si>
  <si>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</si>
  <si>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</si>
  <si>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</si>
  <si>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</si>
  <si>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</si>
  <si>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</si>
  <si>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</si>
  <si>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</si>
  <si>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</si>
  <si>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</si>
  <si>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</si>
  <si>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</si>
  <si>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</si>
  <si>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</si>
  <si>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</si>
  <si>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</si>
  <si>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</si>
  <si>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</si>
  <si>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</si>
  <si>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</si>
  <si>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</si>
  <si>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</si>
  <si>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</si>
  <si>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</si>
  <si>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</si>
  <si>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</si>
  <si>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</si>
  <si>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</si>
  <si>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</si>
  <si>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</si>
  <si>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</si>
  <si>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</si>
  <si>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</si>
  <si>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</si>
  <si>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</si>
  <si>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</si>
  <si>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</si>
  <si>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</si>
  <si>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</si>
  <si>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</si>
  <si>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</si>
  <si>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</si>
  <si>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</si>
  <si>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</si>
  <si>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</si>
  <si>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</si>
  <si>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</si>
  <si>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</si>
  <si>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</si>
  <si>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</si>
  <si>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</si>
  <si>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</si>
  <si>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</si>
  <si>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</si>
  <si>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</si>
  <si>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</si>
  <si>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</si>
  <si>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</si>
  <si>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</si>
  <si>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</si>
  <si>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</si>
  <si>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</si>
  <si>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</si>
  <si>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</si>
  <si>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</si>
  <si>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</si>
  <si>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</si>
  <si>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</si>
  <si>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</si>
  <si>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</si>
  <si>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</si>
  <si>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</si>
  <si>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</si>
  <si>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</si>
  <si>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</si>
  <si>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</si>
  <si>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</si>
  <si>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</si>
  <si>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</si>
  <si>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</si>
  <si>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</si>
  <si>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</si>
  <si>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</si>
  <si>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</si>
  <si>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</si>
  <si>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</si>
  <si>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</si>
  <si>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</si>
  <si>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</si>
  <si>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</si>
  <si>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</si>
  <si>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</si>
  <si>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</si>
  <si>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</si>
  <si>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</si>
  <si>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</si>
  <si>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</si>
  <si>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</si>
  <si>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</si>
  <si>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</si>
  <si>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</si>
  <si>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</si>
  <si>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</si>
  <si>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</si>
  <si>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</si>
  <si>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</si>
  <si>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</si>
  <si>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</si>
  <si>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</si>
  <si>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</si>
  <si>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</si>
  <si>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</si>
  <si>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</si>
  <si>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</si>
  <si>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</si>
  <si>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</si>
  <si>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</si>
  <si>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</si>
  <si>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</si>
  <si>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</si>
  <si>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</si>
  <si>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</si>
  <si>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</si>
  <si>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</si>
  <si>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</si>
  <si>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</si>
  <si>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</si>
  <si>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</si>
  <si>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</si>
  <si>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</si>
  <si>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</si>
  <si>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</si>
  <si>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</si>
  <si>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</si>
  <si>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</si>
  <si>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</si>
  <si>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</si>
  <si>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</si>
  <si>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</si>
  <si>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</si>
  <si>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</si>
  <si>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</si>
  <si>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</si>
  <si>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</si>
  <si>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</si>
  <si>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</si>
  <si>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</si>
  <si>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</si>
  <si>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</si>
  <si>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</si>
  <si>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</si>
  <si>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</si>
  <si>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</si>
  <si>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</si>
  <si>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</si>
  <si>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</si>
  <si>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</si>
  <si>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</si>
  <si>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</si>
  <si>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</si>
  <si>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</si>
  <si>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</si>
  <si>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</si>
  <si>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</si>
  <si>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</si>
  <si>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</si>
  <si>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</si>
  <si>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</si>
  <si>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</si>
  <si>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</si>
  <si>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</si>
  <si>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</si>
  <si>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</si>
  <si>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</si>
  <si>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</si>
  <si>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</si>
  <si>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</si>
  <si>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</si>
  <si>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</si>
  <si>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</si>
  <si>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</si>
  <si>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</si>
  <si>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</si>
  <si>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</si>
  <si>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</si>
  <si>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</si>
  <si>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</si>
  <si>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</si>
  <si>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</si>
  <si>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</si>
  <si>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</si>
  <si>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</si>
  <si>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</si>
  <si>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</si>
  <si>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</si>
  <si>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</si>
  <si>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</si>
  <si>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</si>
  <si>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</si>
  <si>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</si>
  <si>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</si>
  <si>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</si>
  <si>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</si>
  <si>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</si>
  <si>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</si>
  <si>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</si>
  <si>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</si>
  <si>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</si>
  <si>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</si>
  <si>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</si>
  <si>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</si>
  <si>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</si>
  <si>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</si>
  <si>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</si>
  <si>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</si>
  <si>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</si>
  <si>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</si>
  <si>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</si>
  <si>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</si>
  <si>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</si>
  <si>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</si>
  <si>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</si>
  <si>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</si>
  <si>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</si>
  <si>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</si>
  <si>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</si>
  <si>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</si>
  <si>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</si>
  <si>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</si>
  <si>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</si>
  <si>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</si>
  <si>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</si>
  <si>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</si>
  <si>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</si>
  <si>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</si>
  <si>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</si>
  <si>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</si>
  <si>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</si>
  <si>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</si>
  <si>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</si>
  <si>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</si>
  <si>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</si>
  <si>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</si>
  <si>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</si>
  <si>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</si>
  <si>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</si>
  <si>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</si>
  <si>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</si>
  <si>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</si>
  <si>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</si>
  <si>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</si>
  <si>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</si>
  <si>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</si>
  <si>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</si>
  <si>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</si>
  <si>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</si>
  <si>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</si>
  <si>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</si>
  <si>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</si>
  <si>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</si>
  <si>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</si>
  <si>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</si>
  <si>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</si>
  <si>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</si>
  <si>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</si>
  <si>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</si>
  <si>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</si>
  <si>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</si>
  <si>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</si>
  <si>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</si>
  <si>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</si>
  <si>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</si>
  <si>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</si>
  <si>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</si>
  <si>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</si>
  <si>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</si>
  <si>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</si>
  <si>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</si>
  <si>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</si>
  <si>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</si>
  <si>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</si>
  <si>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</si>
  <si>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</si>
  <si>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</si>
  <si>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</si>
  <si>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</si>
  <si>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</si>
  <si>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</si>
  <si>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</si>
  <si>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</si>
  <si>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</si>
  <si>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</si>
  <si>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</si>
  <si>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</si>
  <si>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</si>
  <si>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</si>
  <si>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</si>
  <si>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</si>
  <si>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</si>
  <si>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</si>
  <si>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</si>
  <si>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</si>
  <si>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</si>
  <si>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</si>
  <si>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</si>
  <si>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</si>
  <si>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</si>
  <si>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</si>
  <si>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</si>
  <si>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</si>
  <si>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</si>
  <si>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</si>
  <si>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</si>
  <si>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</si>
  <si>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</si>
  <si>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</si>
  <si>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</si>
  <si>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</si>
  <si>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</si>
  <si>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</si>
  <si>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</si>
  <si>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</si>
  <si>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</si>
  <si>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</si>
  <si>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</si>
  <si>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</si>
  <si>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</si>
  <si>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</si>
  <si>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</si>
  <si>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</si>
  <si>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</si>
  <si>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</si>
  <si>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</si>
  <si>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</si>
  <si>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</si>
  <si>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</si>
  <si>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</si>
  <si>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</si>
  <si>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</si>
  <si>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</si>
  <si>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</si>
  <si>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</si>
  <si>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</si>
  <si>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</si>
  <si>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</si>
  <si>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</si>
  <si>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</si>
  <si>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</si>
  <si>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</si>
  <si>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</si>
  <si>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</si>
  <si>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</si>
  <si>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</si>
  <si>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</si>
  <si>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</si>
  <si>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</si>
  <si>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</si>
  <si>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</si>
  <si>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</si>
  <si>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</si>
  <si>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</si>
  <si>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</si>
  <si>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</si>
  <si>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</si>
  <si>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</si>
  <si>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</si>
  <si>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</si>
  <si>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</si>
  <si>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</si>
  <si>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</si>
  <si>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</si>
  <si>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</si>
  <si>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</si>
  <si>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</si>
  <si>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</si>
  <si>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</si>
  <si>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</si>
  <si>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</si>
  <si>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</si>
  <si>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</si>
  <si>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</si>
  <si>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</si>
  <si>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</si>
  <si>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</si>
  <si>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</si>
  <si>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</si>
  <si>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</si>
  <si>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</si>
  <si>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</si>
  <si>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</si>
  <si>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</si>
  <si>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</si>
  <si>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</si>
  <si>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</si>
  <si>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</si>
  <si>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</si>
  <si>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</si>
  <si>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</si>
  <si>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</si>
  <si>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</si>
  <si>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</si>
  <si>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</si>
  <si>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</si>
  <si>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</si>
  <si>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</si>
  <si>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</si>
  <si>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</si>
  <si>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</si>
  <si>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</si>
  <si>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</si>
  <si>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</si>
  <si>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</si>
  <si>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</si>
  <si>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</si>
  <si>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</si>
  <si>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</si>
  <si>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</si>
  <si>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</si>
  <si>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</si>
  <si>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</si>
  <si>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</si>
  <si>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</si>
  <si>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</si>
  <si>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</si>
  <si>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</si>
  <si>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</si>
  <si>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</si>
  <si>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</si>
  <si>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</si>
  <si>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</si>
  <si>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</si>
  <si>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</si>
  <si>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</si>
  <si>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</si>
  <si>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</si>
  <si>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</si>
  <si>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</si>
  <si>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</si>
  <si>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</si>
  <si>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</si>
  <si>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</si>
  <si>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</si>
  <si>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</si>
  <si>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</si>
  <si>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</si>
  <si>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</si>
  <si>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</si>
  <si>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</si>
  <si>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</si>
  <si>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</si>
  <si>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</si>
  <si>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</si>
  <si>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</si>
  <si>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</si>
  <si>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</si>
  <si>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</si>
  <si>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</si>
  <si>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</si>
  <si>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</si>
  <si>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</si>
  <si>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</si>
  <si>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</si>
  <si>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</si>
  <si>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</si>
  <si>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</si>
  <si>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</si>
  <si>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</si>
  <si>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</si>
  <si>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</si>
  <si>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</si>
  <si>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</si>
  <si>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</si>
  <si>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</si>
  <si>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</si>
  <si>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</si>
  <si>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</si>
  <si>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</si>
  <si>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</si>
  <si>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</si>
  <si>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</si>
  <si>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</si>
  <si>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</si>
  <si>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</si>
  <si>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</si>
  <si>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</si>
  <si>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</si>
  <si>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</si>
  <si>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</si>
  <si>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</si>
  <si>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</si>
  <si>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</si>
  <si>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</si>
  <si>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</si>
  <si>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</si>
  <si>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</si>
  <si>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</si>
  <si>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</si>
  <si>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</si>
  <si>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</si>
  <si>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</si>
  <si>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</si>
  <si>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</si>
  <si>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</si>
  <si>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</si>
  <si>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</si>
  <si>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</si>
  <si>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</si>
  <si>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</si>
  <si>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</si>
  <si>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</si>
  <si>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</si>
  <si>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</si>
  <si>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</si>
  <si>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</si>
  <si>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</si>
  <si>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</si>
  <si>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</si>
  <si>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</si>
  <si>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</si>
  <si>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</si>
  <si>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</si>
  <si>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</si>
  <si>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</si>
  <si>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</si>
  <si>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</si>
  <si>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</si>
  <si>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</si>
  <si>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</si>
  <si>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</si>
  <si>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</si>
  <si>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</si>
  <si>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</si>
  <si>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</si>
  <si>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</si>
  <si>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</si>
  <si>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</si>
  <si>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</si>
  <si>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</si>
  <si>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</si>
  <si>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</si>
  <si>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</si>
  <si>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</si>
  <si>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</si>
  <si>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</si>
  <si>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</si>
  <si>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</si>
  <si>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</si>
  <si>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</si>
  <si>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</si>
  <si>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</si>
  <si>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</si>
  <si>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</si>
  <si>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</si>
  <si>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</si>
  <si>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</si>
  <si>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</si>
  <si>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</si>
  <si>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</si>
  <si>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</si>
  <si>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</si>
  <si>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</si>
  <si>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</si>
  <si>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</si>
  <si>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</si>
  <si>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</si>
  <si>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</si>
  <si>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</si>
  <si>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</si>
  <si>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</si>
  <si>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</si>
  <si>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</si>
  <si>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</si>
  <si>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</si>
  <si>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</si>
  <si>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</si>
  <si>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</si>
  <si>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</si>
  <si>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</si>
  <si>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</si>
  <si>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</si>
  <si>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</si>
  <si>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</si>
  <si>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</si>
  <si>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</si>
  <si>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</si>
  <si>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</si>
  <si>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</si>
  <si>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</si>
  <si>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</si>
  <si>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</si>
  <si>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</si>
  <si>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</si>
  <si>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</si>
  <si>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</si>
  <si>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</si>
  <si>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</si>
  <si>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</si>
  <si>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</si>
  <si>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</si>
  <si>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</si>
  <si>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</si>
  <si>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</si>
  <si>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</si>
  <si>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</si>
  <si>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</si>
  <si>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</si>
  <si>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</si>
  <si>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</si>
  <si>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</si>
  <si>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</si>
  <si>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</si>
  <si>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</si>
  <si>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</si>
  <si>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</si>
  <si>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</si>
  <si>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</si>
  <si>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</si>
  <si>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</si>
  <si>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</si>
  <si>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</si>
  <si>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</si>
  <si>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</si>
  <si>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</si>
  <si>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</si>
  <si>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</si>
  <si>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</si>
  <si>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</si>
  <si>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</si>
  <si>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</si>
  <si>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</si>
  <si>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</si>
  <si>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</si>
  <si>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</si>
  <si>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</si>
  <si>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</si>
  <si>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</si>
  <si>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</si>
  <si>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</si>
  <si>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</si>
  <si>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</si>
  <si>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</si>
  <si>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</si>
  <si>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</si>
  <si>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</si>
  <si>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</si>
  <si>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</si>
  <si>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</si>
  <si>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</si>
  <si>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</si>
  <si>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</si>
  <si>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</si>
  <si>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</si>
  <si>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</si>
  <si>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</si>
  <si>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</si>
  <si>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</si>
  <si>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</si>
  <si>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</si>
  <si>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</si>
  <si>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</si>
  <si>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</si>
  <si>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</si>
  <si>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</si>
  <si>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</si>
  <si>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</si>
  <si>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</si>
  <si>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</si>
  <si>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</si>
  <si>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</si>
  <si>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</si>
  <si>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</si>
  <si>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</si>
  <si>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</si>
  <si>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</si>
  <si>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</si>
  <si>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</si>
  <si>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</si>
  <si>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</si>
  <si>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</si>
  <si>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</si>
  <si>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</si>
  <si>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</si>
  <si>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</si>
  <si>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</si>
  <si>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</si>
  <si>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</si>
  <si>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</si>
  <si>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</si>
  <si>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</si>
  <si>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</si>
  <si>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</si>
  <si>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</si>
  <si>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</si>
  <si>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</si>
  <si>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</si>
  <si>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</si>
  <si>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</si>
  <si>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</si>
  <si>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</si>
  <si>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</si>
  <si>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</si>
  <si>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</si>
  <si>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</si>
  <si>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</si>
  <si>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</si>
  <si>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</si>
  <si>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</si>
  <si>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</si>
  <si>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</si>
  <si>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</si>
  <si>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</si>
  <si>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</si>
  <si>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</si>
  <si>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</si>
  <si>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</si>
  <si>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</si>
  <si>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</si>
  <si>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</si>
  <si>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</si>
  <si>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</si>
  <si>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</si>
  <si>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</si>
  <si>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</si>
  <si>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</si>
  <si>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</si>
  <si>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</si>
  <si>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</si>
  <si>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</si>
  <si>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</si>
  <si>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</si>
  <si>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</si>
  <si>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</si>
  <si>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</si>
  <si>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</si>
  <si>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</si>
  <si>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</si>
  <si>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</si>
  <si>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</si>
  <si>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</si>
  <si>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</si>
  <si>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</si>
  <si>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</si>
  <si>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</si>
  <si>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</si>
  <si>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</si>
  <si>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</si>
  <si>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</si>
  <si>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</si>
  <si>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</si>
  <si>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</si>
  <si>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</si>
  <si>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</si>
  <si>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</si>
  <si>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</si>
  <si>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</si>
  <si>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</si>
  <si>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</si>
  <si>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</si>
  <si>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</si>
  <si>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</si>
  <si>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</si>
  <si>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</si>
  <si>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</si>
  <si>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</si>
  <si>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</si>
  <si>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</si>
  <si>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</si>
  <si>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</si>
  <si>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</si>
  <si>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</si>
  <si>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</si>
  <si>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</si>
  <si>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</si>
  <si>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</si>
  <si>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</si>
  <si>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</si>
  <si>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</si>
  <si>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</si>
  <si>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</si>
  <si>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</si>
  <si>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</si>
  <si>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</si>
  <si>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</si>
  <si>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</si>
  <si>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</si>
  <si>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</si>
  <si>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</si>
  <si>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</si>
  <si>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</si>
  <si>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</si>
  <si>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</si>
  <si>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</si>
  <si>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</si>
  <si>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</si>
  <si>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</si>
  <si>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</si>
  <si>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</si>
  <si>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</si>
  <si>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</si>
  <si>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</si>
  <si>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</si>
  <si>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</si>
  <si>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</si>
  <si>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</si>
  <si>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</si>
  <si>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</si>
  <si>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</si>
  <si>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</si>
  <si>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</si>
  <si>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</si>
  <si>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</si>
  <si>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</si>
  <si>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</si>
  <si>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</si>
  <si>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</si>
  <si>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</si>
  <si>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</si>
  <si>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</si>
  <si>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</si>
  <si>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</si>
  <si>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</si>
  <si>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</si>
  <si>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</si>
  <si>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</si>
  <si>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</si>
  <si>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</si>
  <si>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</si>
  <si>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</si>
  <si>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</si>
  <si>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</si>
  <si>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</si>
  <si>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</si>
  <si>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</si>
  <si>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</si>
  <si>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</si>
  <si>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</si>
  <si>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</si>
  <si>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</si>
  <si>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</si>
  <si>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</si>
  <si>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</si>
  <si>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</si>
  <si>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</si>
  <si>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</si>
  <si>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</si>
  <si>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</si>
  <si>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</si>
  <si>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</si>
  <si>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</si>
  <si>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</si>
  <si>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</si>
  <si>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</si>
  <si>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</si>
  <si>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</si>
  <si>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</si>
  <si>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</si>
  <si>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</si>
  <si>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</si>
  <si>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</si>
  <si>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</si>
  <si>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</si>
  <si>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</si>
  <si>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</si>
  <si>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</si>
  <si>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</si>
  <si>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</si>
  <si>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</si>
  <si>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</si>
  <si>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</si>
  <si>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</si>
  <si>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</si>
  <si>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</si>
  <si>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</si>
  <si>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</si>
  <si>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</si>
  <si>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</si>
  <si>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</si>
  <si>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</si>
  <si>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</si>
  <si>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</si>
  <si>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</si>
  <si>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</si>
  <si>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</si>
  <si>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</si>
  <si>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</si>
  <si>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</si>
  <si>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</si>
  <si>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</si>
  <si>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</si>
  <si>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</si>
  <si>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</si>
  <si>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</si>
  <si>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</si>
  <si>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</si>
  <si>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</si>
  <si>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</si>
  <si>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</si>
  <si>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</si>
  <si>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</si>
  <si>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</si>
  <si>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</si>
  <si>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</si>
  <si>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</si>
  <si>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</si>
  <si>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</si>
  <si>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</si>
  <si>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</si>
  <si>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</si>
  <si>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</si>
  <si>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</si>
  <si>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</si>
  <si>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</si>
  <si>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</si>
  <si>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</si>
  <si>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</si>
  <si>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</si>
  <si>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</si>
  <si>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</si>
  <si>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</si>
  <si>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</si>
  <si>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</si>
  <si>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</si>
  <si>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</si>
  <si>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</si>
  <si>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</si>
  <si>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</si>
  <si>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</si>
  <si>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</si>
  <si>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</si>
  <si>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</si>
  <si>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</si>
  <si>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</si>
  <si>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</si>
  <si>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</si>
  <si>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</si>
  <si>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</si>
  <si>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</si>
  <si>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</si>
  <si>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</si>
  <si>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</si>
  <si>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</si>
  <si>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</si>
  <si>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</si>
  <si>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</si>
  <si>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</si>
  <si>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</si>
  <si>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</si>
  <si>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</si>
  <si>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</si>
  <si>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</si>
  <si>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</si>
  <si>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</si>
  <si>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</si>
  <si>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</si>
  <si>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</si>
  <si>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</si>
  <si>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</si>
  <si>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</si>
  <si>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</si>
  <si>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</si>
  <si>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</si>
  <si>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</si>
  <si>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</si>
  <si>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</si>
  <si>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</si>
  <si>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</si>
  <si>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</si>
  <si>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</si>
  <si>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</si>
  <si>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</si>
  <si>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</si>
  <si>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</si>
  <si>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</si>
  <si>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</si>
  <si>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</si>
  <si>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</si>
  <si>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</si>
  <si>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</si>
  <si>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</si>
  <si>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</si>
  <si>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</si>
  <si>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</si>
  <si>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</si>
  <si>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</si>
  <si>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</si>
  <si>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</si>
  <si>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</si>
  <si>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</si>
  <si>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</si>
  <si>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</si>
  <si>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</si>
  <si>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</si>
  <si>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</si>
  <si>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</si>
  <si>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</si>
  <si>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</si>
  <si>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</si>
  <si>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</si>
  <si>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</si>
  <si>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</si>
  <si>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</si>
  <si>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</si>
  <si>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</si>
  <si>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</si>
  <si>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</si>
  <si>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</si>
  <si>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</si>
  <si>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</si>
  <si>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</si>
  <si>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</si>
  <si>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</si>
  <si>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</si>
  <si>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</si>
  <si>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</si>
  <si>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</si>
  <si>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</si>
  <si>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</si>
  <si>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</si>
  <si>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</si>
  <si>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</si>
  <si>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</si>
  <si>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</si>
  <si>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</si>
  <si>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</si>
  <si>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</si>
  <si>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</si>
  <si>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</si>
  <si>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</si>
  <si>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</si>
  <si>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</si>
  <si>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</si>
  <si>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</si>
  <si>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</si>
  <si>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</si>
  <si>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</si>
  <si>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</si>
  <si>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</si>
  <si>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</si>
  <si>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</si>
  <si>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</si>
  <si>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</si>
  <si>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</si>
  <si>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</si>
  <si>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</si>
  <si>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</si>
  <si>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</si>
  <si>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</si>
  <si>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</si>
  <si>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</si>
  <si>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</si>
  <si>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</si>
  <si>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</si>
  <si>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</si>
  <si>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</si>
  <si>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</si>
  <si>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</si>
  <si>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</si>
  <si>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</si>
  <si>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</si>
  <si>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</si>
  <si>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</si>
  <si>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</si>
  <si>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</si>
  <si>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</si>
  <si>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</si>
  <si>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</si>
  <si>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</si>
  <si>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</si>
  <si>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</si>
  <si>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</si>
  <si>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</si>
  <si>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</si>
  <si>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</si>
  <si>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</si>
  <si>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</si>
  <si>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</si>
  <si>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</si>
  <si>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</si>
  <si>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</si>
  <si>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</si>
  <si>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</si>
  <si>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</si>
  <si>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</si>
  <si>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</si>
  <si>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</si>
  <si>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</si>
  <si>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</si>
  <si>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</si>
  <si>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</si>
  <si>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</si>
  <si>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</si>
  <si>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</si>
  <si>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</si>
  <si>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</si>
  <si>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</si>
  <si>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</si>
  <si>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</si>
  <si>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</si>
  <si>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</si>
  <si>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</si>
  <si>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</si>
  <si>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</si>
  <si>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</si>
  <si>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</si>
  <si>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</si>
  <si>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</si>
  <si>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</si>
  <si>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</si>
  <si>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</si>
  <si>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</si>
  <si>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</si>
  <si>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</si>
  <si>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</si>
  <si>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</si>
  <si>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</si>
  <si>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</si>
  <si>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</si>
  <si>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</si>
  <si>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</si>
  <si>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</si>
  <si>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</si>
  <si>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</si>
  <si>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</si>
  <si>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</si>
  <si>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</si>
  <si>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</si>
  <si>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</si>
  <si>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</si>
  <si>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</si>
  <si>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</si>
  <si>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</si>
  <si>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</si>
  <si>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</si>
  <si>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</si>
  <si>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</si>
  <si>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</si>
  <si>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</si>
  <si>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</si>
  <si>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</si>
  <si>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</si>
  <si>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</si>
  <si>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</si>
  <si>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</si>
  <si>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</si>
  <si>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</si>
  <si>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</si>
  <si>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</si>
  <si>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</si>
  <si>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</si>
  <si>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</si>
  <si>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</si>
  <si>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</si>
  <si>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</si>
  <si>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</si>
  <si>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</si>
  <si>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</si>
  <si>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</si>
  <si>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</si>
  <si>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</si>
  <si>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</si>
  <si>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</si>
  <si>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</si>
  <si>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</si>
  <si>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</si>
  <si>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</si>
  <si>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</si>
  <si>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</si>
  <si>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</si>
  <si>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</si>
  <si>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</si>
  <si>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</si>
  <si>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</si>
  <si>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</si>
  <si>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</si>
  <si>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</si>
  <si>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</si>
  <si>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</si>
  <si>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</si>
  <si>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</si>
  <si>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</si>
  <si>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</si>
  <si>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</si>
  <si>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</si>
  <si>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</si>
  <si>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</si>
  <si>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</si>
  <si>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</si>
  <si>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</si>
  <si>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</si>
  <si>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</si>
  <si>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</si>
  <si>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</si>
  <si>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</si>
  <si>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</si>
  <si>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</si>
  <si>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</si>
  <si>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</si>
  <si>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</si>
  <si>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</si>
  <si>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</si>
  <si>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</si>
  <si>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</si>
  <si>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</si>
  <si>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</si>
  <si>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</si>
  <si>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</si>
  <si>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</si>
  <si>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</si>
  <si>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</si>
  <si>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</si>
  <si>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</si>
  <si>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</si>
  <si>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</si>
  <si>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</si>
  <si>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</si>
  <si>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</si>
  <si>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</si>
  <si>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</si>
  <si>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</si>
  <si>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</si>
  <si>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</si>
  <si>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</si>
  <si>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</si>
  <si>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</si>
  <si>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</si>
  <si>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</si>
  <si>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</si>
  <si>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</si>
  <si>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</si>
  <si>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</si>
  <si>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</si>
  <si>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</si>
  <si>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</si>
  <si>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</si>
  <si>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</si>
  <si>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</si>
  <si>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</si>
  <si>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</si>
  <si>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</si>
  <si>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</si>
  <si>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</si>
  <si>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</si>
  <si>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</si>
  <si>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</si>
  <si>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</si>
  <si>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</si>
  <si>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</si>
  <si>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</si>
  <si>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</si>
  <si>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</si>
  <si>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</si>
  <si>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</si>
  <si>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</si>
  <si>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</si>
  <si>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</si>
  <si>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</si>
  <si>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</si>
  <si>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</si>
  <si>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</si>
  <si>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</si>
  <si>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</si>
  <si>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</si>
  <si>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</si>
  <si>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</si>
  <si>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</si>
  <si>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</si>
  <si>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</si>
  <si>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</si>
  <si>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</si>
  <si>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</si>
  <si>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</si>
  <si>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</si>
  <si>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</si>
  <si>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</si>
  <si>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</si>
  <si>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</si>
  <si>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</si>
  <si>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</si>
  <si>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</si>
  <si>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</si>
  <si>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</si>
  <si>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</si>
  <si>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</si>
  <si>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</si>
  <si>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</si>
  <si>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</si>
  <si>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</si>
  <si>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</si>
  <si>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</si>
  <si>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</si>
  <si>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</si>
  <si>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</si>
  <si>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</si>
  <si>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</si>
  <si>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</si>
  <si>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</si>
  <si>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</si>
  <si>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</si>
  <si>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</si>
  <si>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</si>
  <si>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</si>
  <si>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</si>
  <si>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</si>
  <si>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</si>
  <si>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</si>
  <si>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</si>
  <si>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</si>
  <si>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</si>
  <si>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</si>
  <si>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</si>
  <si>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</si>
  <si>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</si>
  <si>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</si>
  <si>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</si>
  <si>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</si>
  <si>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</si>
  <si>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</si>
  <si>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</si>
  <si>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</si>
  <si>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</si>
  <si>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</si>
  <si>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</si>
  <si>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</si>
  <si>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</si>
  <si>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</si>
  <si>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</si>
  <si>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</si>
  <si>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</si>
  <si>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</si>
  <si>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</si>
  <si>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</si>
  <si>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</si>
  <si>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</si>
  <si>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</si>
  <si>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</si>
  <si>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</si>
  <si>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</si>
  <si>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</si>
  <si>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</si>
  <si>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</si>
  <si>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</si>
  <si>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</si>
  <si>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</si>
  <si>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</si>
  <si>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</si>
  <si>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</si>
  <si>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</si>
  <si>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</si>
  <si>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</si>
  <si>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</si>
  <si>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</si>
  <si>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</si>
  <si>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</si>
  <si>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</si>
  <si>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</si>
  <si>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</si>
  <si>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</si>
  <si>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</si>
  <si>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</si>
  <si>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</si>
  <si>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</si>
  <si>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</si>
  <si>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</si>
  <si>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</si>
  <si>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</si>
  <si>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</si>
  <si>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</si>
  <si>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</si>
  <si>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</si>
  <si>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</si>
  <si>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</si>
  <si>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</si>
  <si>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</si>
  <si>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</si>
  <si>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</si>
  <si>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</si>
  <si>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</si>
  <si>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</si>
  <si>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</si>
  <si>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</si>
  <si>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</si>
  <si>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</si>
  <si>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</si>
  <si>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</si>
  <si>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</si>
  <si>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</si>
  <si>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</si>
  <si>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</si>
  <si>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</si>
  <si>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</si>
  <si>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</si>
  <si>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</si>
  <si>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</si>
  <si>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</si>
  <si>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</si>
  <si>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</si>
  <si>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</si>
  <si>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</si>
  <si>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</si>
  <si>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</si>
  <si>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</si>
  <si>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</si>
  <si>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</si>
  <si>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</si>
  <si>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</si>
  <si>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</si>
  <si>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</si>
  <si>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</si>
  <si>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</si>
  <si>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</si>
  <si>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</si>
  <si>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</si>
  <si>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</si>
  <si>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</si>
  <si>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</si>
  <si>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</si>
  <si>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</si>
  <si>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</si>
  <si>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</si>
  <si>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</si>
  <si>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</si>
  <si>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</si>
  <si>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</si>
  <si>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</si>
  <si>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</si>
  <si>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</si>
  <si>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</si>
  <si>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</si>
  <si>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</si>
  <si>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</si>
  <si>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</si>
  <si>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</si>
  <si>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</si>
  <si>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</si>
  <si>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</si>
  <si>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</si>
  <si>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</si>
  <si>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</si>
  <si>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</si>
  <si>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</si>
  <si>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</si>
  <si>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</si>
  <si>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</si>
  <si>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</si>
  <si>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</si>
  <si>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</si>
  <si>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</si>
  <si>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</si>
  <si>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</si>
  <si>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</si>
  <si>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</si>
  <si>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</si>
  <si>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</si>
  <si>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</si>
  <si>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</si>
  <si>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</si>
  <si>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</si>
  <si>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</si>
  <si>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</si>
  <si>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</si>
  <si>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</si>
  <si>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</si>
  <si>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</si>
  <si>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</si>
  <si>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</si>
  <si>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</si>
  <si>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</si>
  <si>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</si>
  <si>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</si>
  <si>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</si>
  <si>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</si>
  <si>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</si>
  <si>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</si>
  <si>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</si>
  <si>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</si>
  <si>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</si>
  <si>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</si>
  <si>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</si>
  <si>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</si>
  <si>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</si>
  <si>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</si>
  <si>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</si>
  <si>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</si>
  <si>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</si>
  <si>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</si>
  <si>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</si>
  <si>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</si>
  <si>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</si>
  <si>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</si>
  <si>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</si>
  <si>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</si>
  <si>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</si>
  <si>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</si>
  <si>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</si>
  <si>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</si>
  <si>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</si>
  <si>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</si>
  <si>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</si>
  <si>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</si>
  <si>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</si>
  <si>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</si>
  <si>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</si>
  <si>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</si>
  <si>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</si>
  <si>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</si>
  <si>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</si>
  <si>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</si>
  <si>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</si>
  <si>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</si>
  <si>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</si>
  <si>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</si>
  <si>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</si>
  <si>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</si>
  <si>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</si>
  <si>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</si>
  <si>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</si>
  <si>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</si>
  <si>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</si>
  <si>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</si>
  <si>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</si>
  <si>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</si>
  <si>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</si>
  <si>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</si>
  <si>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</si>
  <si>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</si>
  <si>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</si>
  <si>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</si>
  <si>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</si>
  <si>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</si>
  <si>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</si>
  <si>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</si>
  <si>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</si>
  <si>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</si>
  <si>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</si>
  <si>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</si>
  <si>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</si>
  <si>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</si>
  <si>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</si>
  <si>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</si>
  <si>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</si>
  <si>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</si>
  <si>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</si>
  <si>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</si>
  <si>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</si>
  <si>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</si>
  <si>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</si>
  <si>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</si>
  <si>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</si>
  <si>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</si>
  <si>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</si>
  <si>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</si>
  <si>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</si>
  <si>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</si>
  <si>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</si>
  <si>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</si>
  <si>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</si>
  <si>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</si>
  <si>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</si>
  <si>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</si>
  <si>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</si>
  <si>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</si>
  <si>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</si>
  <si>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</si>
  <si>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</si>
  <si>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</si>
  <si>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</si>
  <si>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</si>
  <si>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</si>
  <si>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</si>
  <si>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</si>
  <si>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</si>
  <si>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</si>
  <si>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</si>
  <si>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</si>
  <si>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</si>
  <si>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</si>
  <si>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</si>
  <si>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</si>
  <si>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</si>
  <si>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</si>
  <si>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</si>
  <si>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</si>
  <si>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</si>
  <si>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</si>
  <si>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</si>
  <si>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</si>
  <si>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</si>
  <si>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</si>
  <si>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</si>
  <si>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</si>
  <si>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</si>
  <si>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</si>
  <si>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</si>
  <si>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</si>
  <si>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</si>
  <si>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</si>
  <si>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</si>
  <si>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</si>
  <si>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</si>
  <si>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</si>
  <si>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</si>
  <si>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</si>
  <si>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</si>
  <si>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</si>
  <si>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</si>
  <si>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</si>
  <si>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</si>
  <si>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</si>
  <si>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</si>
  <si>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</si>
  <si>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</si>
  <si>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</si>
  <si>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</si>
  <si>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</si>
  <si>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</si>
  <si>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</si>
  <si>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</si>
  <si>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</si>
  <si>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</si>
  <si>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</si>
  <si>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</si>
  <si>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</si>
  <si>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</si>
  <si>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</si>
  <si>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</si>
  <si>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</si>
  <si>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</si>
  <si>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</si>
  <si>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</si>
  <si>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</si>
  <si>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</si>
  <si>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</si>
  <si>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</si>
  <si>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</si>
  <si>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</si>
  <si>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</si>
  <si>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</si>
  <si>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</si>
  <si>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</si>
  <si>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</si>
  <si>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</si>
  <si>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</si>
  <si>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</si>
  <si>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</si>
  <si>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</si>
  <si>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</si>
  <si>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</si>
  <si>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</si>
  <si>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</si>
  <si>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</si>
  <si>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</si>
  <si>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</si>
  <si>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</si>
  <si>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</si>
  <si>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</si>
  <si>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</si>
  <si>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</si>
  <si>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</si>
  <si>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</si>
  <si>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</si>
  <si>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</si>
  <si>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</si>
  <si>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</si>
  <si>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</si>
  <si>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</si>
  <si>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</si>
  <si>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</si>
  <si>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</si>
  <si>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</si>
  <si>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</si>
  <si>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</si>
  <si>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</si>
  <si>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</si>
  <si>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</si>
  <si>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</si>
  <si>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</si>
  <si>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</si>
  <si>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</si>
  <si>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</si>
  <si>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</si>
  <si>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</si>
  <si>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</si>
  <si>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</si>
  <si>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</si>
  <si>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</si>
  <si>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</si>
  <si>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</si>
  <si>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</si>
  <si>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</si>
  <si>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</si>
  <si>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</si>
  <si>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</si>
  <si>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</si>
  <si>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</si>
  <si>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</si>
  <si>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</si>
  <si>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</si>
  <si>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</si>
  <si>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</si>
  <si>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</si>
  <si>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</si>
  <si>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</si>
  <si>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</si>
  <si>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</si>
  <si>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</si>
  <si>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</si>
  <si>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</si>
  <si>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</si>
  <si>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</si>
  <si>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</si>
  <si>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</si>
  <si>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</si>
  <si>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</si>
  <si>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</si>
  <si>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</si>
  <si>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</si>
  <si>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</si>
  <si>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</si>
  <si>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</si>
  <si>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</si>
  <si>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</si>
  <si>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</si>
  <si>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</si>
  <si>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</si>
  <si>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</si>
  <si>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</si>
  <si>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</si>
  <si>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</si>
  <si>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</si>
  <si>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</si>
  <si>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</si>
  <si>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</si>
  <si>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</si>
  <si>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</si>
  <si>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</si>
  <si>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</si>
  <si>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</si>
  <si>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</si>
  <si>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</si>
  <si>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</si>
  <si>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</si>
  <si>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</si>
  <si>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</si>
  <si>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</si>
  <si>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</si>
  <si>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</si>
  <si>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</si>
  <si>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</si>
  <si>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</si>
  <si>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</si>
  <si>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</si>
  <si>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</si>
  <si>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</si>
  <si>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</si>
  <si>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</si>
  <si>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</si>
  <si>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</si>
  <si>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</si>
  <si>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</si>
  <si>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</si>
  <si>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</si>
  <si>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</si>
  <si>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</si>
  <si>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</si>
  <si>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</si>
  <si>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</si>
  <si>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</si>
  <si>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</si>
  <si>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</si>
  <si>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</si>
  <si>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</si>
  <si>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</si>
  <si>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</si>
  <si>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</si>
  <si>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</si>
  <si>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</si>
  <si>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</si>
  <si>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</si>
  <si>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</si>
  <si>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</si>
  <si>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</si>
  <si>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</si>
  <si>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</si>
  <si>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</si>
  <si>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</si>
  <si>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</si>
  <si>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</si>
  <si>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</si>
  <si>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</si>
  <si>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</si>
  <si>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</si>
  <si>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</si>
  <si>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</si>
  <si>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</si>
  <si>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</si>
  <si>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</si>
  <si>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</si>
  <si>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</si>
  <si>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</si>
  <si>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</si>
  <si>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</si>
  <si>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</si>
  <si>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</si>
  <si>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</si>
  <si>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</si>
  <si>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</si>
  <si>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</si>
  <si>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</si>
  <si>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</si>
  <si>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</si>
  <si>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</si>
  <si>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</si>
  <si>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</si>
  <si>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</si>
  <si>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</si>
  <si>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</si>
  <si>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</si>
  <si>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</si>
  <si>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</si>
  <si>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</si>
  <si>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</si>
  <si>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</si>
  <si>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</si>
  <si>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</si>
  <si>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</si>
  <si>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</si>
  <si>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</si>
  <si>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</si>
  <si>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</si>
  <si>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</si>
  <si>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</si>
  <si>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</si>
  <si>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</si>
  <si>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</si>
  <si>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</si>
  <si>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</si>
  <si>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</si>
  <si>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</si>
  <si>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</si>
  <si>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</si>
  <si>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</si>
  <si>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</si>
  <si>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</si>
  <si>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</si>
  <si>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</si>
  <si>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</si>
  <si>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</si>
  <si>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</si>
  <si>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</si>
  <si>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</si>
  <si>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</si>
  <si>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</si>
  <si>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</si>
  <si>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</si>
  <si>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</si>
  <si>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</si>
  <si>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</si>
  <si>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</si>
  <si>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</si>
  <si>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</si>
  <si>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</si>
  <si>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</si>
  <si>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</si>
  <si>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</si>
  <si>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</si>
  <si>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</si>
  <si>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</si>
  <si>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</si>
  <si>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</si>
  <si>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</si>
  <si>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</si>
  <si>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</si>
  <si>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</si>
  <si>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</si>
  <si>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</si>
  <si>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</si>
  <si>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</si>
  <si>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</si>
  <si>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</si>
  <si>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</si>
  <si>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</si>
  <si>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</si>
  <si>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</si>
  <si>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</si>
  <si>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</si>
  <si>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</si>
  <si>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</si>
  <si>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</si>
  <si>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</si>
  <si>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</si>
  <si>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</si>
  <si>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</si>
  <si>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</si>
  <si>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</si>
  <si>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</si>
  <si>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</si>
  <si>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</si>
  <si>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</si>
  <si>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</si>
  <si>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</si>
  <si>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</si>
  <si>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</si>
  <si>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</si>
  <si>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</si>
  <si>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</si>
  <si>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</si>
  <si>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</si>
  <si>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</si>
  <si>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</si>
  <si>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</si>
  <si>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</si>
  <si>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</si>
  <si>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</si>
  <si>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</si>
  <si>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</si>
  <si>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</si>
  <si>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</si>
  <si>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</si>
  <si>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</si>
  <si>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</si>
  <si>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</si>
  <si>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</si>
  <si>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</si>
  <si>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</si>
  <si>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</si>
  <si>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</si>
  <si>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</si>
  <si>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</si>
  <si>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</si>
  <si>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</si>
  <si>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</si>
  <si>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</si>
  <si>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</si>
  <si>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</si>
  <si>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</si>
  <si>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</si>
  <si>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</si>
  <si>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</si>
  <si>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</si>
  <si>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</si>
  <si>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</si>
  <si>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</si>
  <si>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</si>
  <si>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</si>
  <si>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</si>
  <si>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</si>
  <si>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</si>
  <si>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</si>
  <si>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</si>
  <si>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</si>
  <si>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</si>
  <si>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</si>
  <si>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</si>
  <si>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</si>
  <si>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</si>
  <si>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</si>
  <si>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</si>
  <si>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</si>
  <si>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</si>
  <si>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</si>
  <si>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</si>
  <si>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</si>
  <si>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</si>
  <si>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</si>
  <si>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</si>
  <si>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</si>
  <si>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</si>
  <si>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</si>
  <si>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</si>
  <si>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</si>
  <si>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</si>
  <si>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</si>
  <si>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</si>
  <si>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</si>
  <si>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</si>
  <si>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</si>
  <si>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</si>
  <si>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</si>
  <si>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</si>
  <si>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</si>
  <si>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</si>
  <si>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</si>
  <si>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</si>
  <si>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</si>
  <si>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</si>
  <si>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</si>
  <si>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</si>
  <si>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</si>
  <si>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</si>
  <si>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</si>
  <si>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</si>
  <si>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</si>
  <si>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</si>
  <si>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</si>
  <si>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</si>
  <si>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</si>
  <si>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</si>
  <si>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</si>
  <si>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</si>
  <si>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</si>
  <si>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</si>
  <si>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</si>
  <si>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</si>
  <si>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</si>
  <si>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</si>
  <si>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</si>
  <si>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</si>
  <si>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</si>
  <si>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</si>
  <si>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</si>
  <si>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</si>
  <si>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</si>
  <si>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</si>
  <si>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</si>
  <si>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</si>
  <si>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</si>
  <si>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</si>
  <si>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</si>
  <si>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</si>
  <si>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</si>
  <si>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</si>
  <si>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</si>
  <si>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</si>
  <si>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</si>
  <si>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</si>
  <si>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</si>
  <si>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</si>
  <si>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</si>
  <si>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</si>
  <si>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</si>
  <si>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</si>
  <si>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</si>
  <si>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</si>
  <si>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</si>
  <si>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</si>
  <si>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</si>
  <si>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</si>
  <si>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</si>
  <si>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</si>
  <si>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</si>
  <si>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</si>
  <si>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</si>
  <si>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</si>
  <si>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</si>
  <si>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</si>
  <si>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</si>
  <si>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</si>
  <si>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</si>
  <si>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</si>
  <si>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</si>
  <si>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</si>
  <si>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</si>
  <si>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</si>
  <si>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</si>
  <si>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</si>
  <si>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</si>
  <si>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</si>
  <si>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</si>
  <si>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</si>
  <si>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</si>
  <si>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</si>
  <si>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</si>
  <si>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</si>
  <si>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</si>
  <si>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</si>
  <si>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</si>
  <si>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</si>
  <si>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</si>
  <si>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</si>
  <si>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</si>
  <si>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</si>
  <si>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</si>
  <si>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</si>
  <si>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</si>
  <si>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</si>
  <si>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</si>
  <si>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</si>
  <si>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</si>
  <si>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</si>
  <si>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</si>
  <si>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</si>
  <si>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</si>
  <si>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</si>
  <si>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</si>
  <si>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</si>
  <si>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</si>
  <si>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</si>
  <si>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</si>
  <si>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</si>
  <si>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</si>
  <si>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</si>
  <si>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</si>
  <si>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</si>
  <si>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</si>
  <si>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</si>
  <si>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</si>
  <si>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</si>
  <si>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</si>
  <si>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</si>
  <si>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</si>
  <si>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</si>
  <si>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</si>
  <si>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</si>
  <si>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</si>
  <si>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</si>
  <si>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</si>
  <si>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</si>
  <si>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</si>
  <si>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</si>
  <si>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</si>
  <si>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</si>
  <si>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</si>
  <si>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</si>
  <si>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</si>
  <si>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</si>
  <si>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</si>
  <si>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</si>
  <si>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</si>
  <si>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</si>
  <si>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</si>
  <si>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</si>
  <si>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</si>
  <si>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</si>
  <si>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</si>
  <si>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</si>
  <si>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</si>
  <si>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</si>
  <si>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</si>
  <si>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</si>
  <si>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</si>
  <si>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</si>
  <si>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</si>
  <si>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</si>
  <si>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</si>
  <si>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</si>
  <si>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</si>
  <si>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</si>
  <si>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</si>
  <si>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</si>
  <si>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</si>
  <si>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</si>
  <si>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</si>
  <si>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</si>
  <si>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</si>
  <si>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</si>
  <si>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</si>
  <si>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</si>
  <si>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</si>
  <si>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</si>
  <si>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</si>
  <si>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</si>
  <si>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</si>
  <si>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</si>
  <si>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</si>
  <si>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</si>
  <si>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</si>
  <si>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</si>
  <si>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</si>
  <si>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</si>
  <si>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</si>
  <si>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</si>
  <si>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</si>
  <si>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</si>
  <si>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</si>
  <si>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</si>
  <si>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</si>
  <si>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</si>
  <si>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</si>
  <si>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</si>
  <si>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</si>
  <si>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</si>
  <si>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</si>
  <si>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</si>
  <si>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</si>
  <si>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</si>
  <si>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</si>
  <si>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</si>
  <si>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</si>
  <si>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</si>
  <si>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</si>
  <si>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</si>
  <si>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</si>
  <si>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</si>
  <si>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</si>
  <si>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</si>
  <si>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</si>
  <si>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</si>
  <si>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</si>
  <si>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</si>
  <si>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</si>
  <si>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</si>
  <si>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</si>
  <si>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</si>
  <si>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</si>
  <si>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</si>
  <si>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</si>
  <si>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</si>
  <si>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</si>
  <si>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</si>
  <si>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</si>
  <si>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</si>
  <si>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</si>
  <si>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</si>
  <si>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</si>
  <si>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</si>
  <si>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</si>
  <si>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</si>
  <si>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</si>
  <si>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</si>
  <si>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</si>
  <si>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</si>
  <si>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</si>
  <si>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</si>
  <si>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</si>
  <si>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</si>
  <si>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</si>
  <si>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</si>
  <si>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</si>
  <si>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</si>
  <si>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</si>
  <si>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</si>
  <si>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</si>
  <si>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</si>
  <si>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</si>
  <si>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</si>
  <si>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</si>
  <si>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</si>
  <si>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</si>
  <si>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</si>
  <si>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</si>
  <si>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</si>
  <si>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</si>
  <si>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</si>
  <si>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</si>
  <si>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</si>
  <si>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</si>
  <si>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</si>
  <si>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</si>
  <si>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</si>
  <si>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</si>
  <si>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</si>
  <si>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</si>
  <si>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</si>
  <si>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</si>
  <si>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</si>
  <si>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</si>
  <si>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</si>
  <si>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</si>
  <si>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</si>
  <si>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</si>
  <si>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</si>
  <si>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</si>
  <si>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</si>
  <si>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</si>
  <si>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</si>
  <si>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</si>
  <si>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</si>
  <si>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</si>
  <si>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</si>
  <si>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</si>
  <si>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</si>
  <si>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</si>
  <si>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</si>
  <si>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</si>
  <si>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</si>
  <si>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</si>
  <si>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</si>
  <si>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</si>
  <si>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</si>
  <si>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</si>
  <si>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</si>
  <si>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</si>
  <si>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</si>
  <si>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</si>
  <si>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</si>
  <si>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</si>
  <si>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</si>
  <si>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</si>
  <si>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</si>
  <si>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</si>
  <si>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</si>
  <si>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</si>
  <si>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</si>
  <si>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</si>
  <si>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</si>
  <si>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</si>
  <si>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</si>
  <si>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</si>
  <si>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</si>
  <si>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</si>
  <si>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</si>
  <si>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</si>
  <si>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</si>
  <si>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</si>
  <si>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</si>
  <si>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</si>
  <si>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</si>
  <si>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</si>
  <si>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</si>
  <si>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</si>
  <si>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</si>
  <si>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</si>
  <si>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</si>
  <si>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</si>
  <si>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</si>
  <si>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</si>
  <si>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</si>
  <si>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</si>
  <si>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</si>
  <si>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</si>
  <si>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</si>
  <si>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</si>
  <si>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</si>
  <si>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</si>
  <si>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</si>
  <si>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</si>
  <si>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</si>
  <si>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</si>
  <si>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</si>
  <si>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</si>
  <si>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</si>
  <si>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</si>
  <si>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</si>
  <si>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</si>
  <si>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</si>
  <si>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</si>
  <si>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</si>
  <si>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</si>
  <si>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</si>
  <si>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</si>
  <si>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</si>
  <si>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</si>
  <si>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</si>
  <si>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</si>
  <si>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</si>
  <si>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</si>
  <si>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</si>
  <si>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</si>
  <si>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</si>
  <si>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</si>
  <si>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</si>
  <si>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</si>
  <si>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</si>
  <si>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</si>
  <si>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</si>
  <si>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</si>
  <si>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</si>
  <si>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</si>
  <si>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</si>
  <si>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</si>
  <si>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</si>
  <si>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</si>
  <si>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</si>
  <si>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</si>
  <si>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</si>
  <si>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</si>
  <si>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</si>
  <si>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</si>
  <si>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</si>
  <si>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</si>
  <si>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</si>
  <si>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</si>
  <si>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</si>
  <si>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</si>
  <si>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</si>
  <si>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</si>
  <si>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</si>
  <si>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</si>
  <si>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</si>
  <si>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</si>
  <si>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</si>
  <si>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</si>
  <si>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</si>
  <si>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</si>
  <si>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</si>
  <si>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</si>
  <si>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</si>
  <si>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</si>
  <si>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</si>
  <si>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</si>
  <si>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</si>
  <si>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</si>
  <si>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</si>
  <si>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</si>
  <si>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</si>
  <si>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</si>
  <si>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</si>
  <si>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</si>
  <si>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</si>
  <si>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</si>
  <si>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</si>
  <si>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</si>
  <si>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</si>
  <si>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</si>
  <si>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</si>
  <si>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</si>
  <si>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</si>
  <si>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</si>
  <si>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</si>
  <si>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</si>
  <si>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</si>
  <si>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</si>
  <si>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</si>
  <si>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</si>
  <si>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</si>
  <si>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</si>
  <si>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</si>
  <si>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</si>
  <si>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</si>
  <si>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</si>
  <si>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</si>
  <si>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</si>
  <si>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</si>
  <si>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</si>
  <si>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</si>
  <si>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</si>
  <si>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</si>
  <si>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</si>
  <si>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</si>
  <si>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</si>
  <si>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</si>
  <si>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</si>
  <si>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</si>
  <si>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</si>
  <si>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</si>
  <si>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</si>
  <si>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</si>
  <si>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</si>
  <si>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</si>
  <si>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</si>
  <si>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</si>
  <si>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</si>
  <si>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</si>
  <si>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</si>
  <si>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</si>
  <si>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</si>
  <si>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</si>
  <si>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</si>
  <si>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</si>
  <si>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</si>
  <si>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</si>
  <si>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</si>
  <si>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</si>
  <si>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</si>
  <si>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</si>
  <si>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</si>
  <si>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</si>
  <si>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</si>
  <si>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</si>
  <si>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</si>
  <si>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</si>
  <si>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</si>
  <si>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</si>
  <si>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</si>
  <si>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</si>
  <si>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</si>
  <si>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</si>
  <si>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</si>
  <si>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</si>
  <si>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</si>
  <si>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</si>
  <si>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</si>
  <si>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</si>
  <si>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</si>
  <si>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</si>
  <si>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</si>
  <si>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</si>
  <si>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</si>
  <si>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</si>
  <si>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</si>
  <si>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</si>
  <si>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</si>
  <si>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</si>
  <si>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</si>
  <si>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</si>
  <si>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</si>
  <si>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</si>
  <si>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</si>
  <si>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</si>
  <si>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</si>
  <si>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</si>
  <si>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</si>
  <si>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</si>
  <si>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</si>
  <si>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</si>
  <si>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</si>
  <si>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</si>
  <si>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</si>
  <si>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</si>
  <si>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</si>
  <si>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</si>
  <si>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</si>
  <si>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</si>
  <si>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</si>
  <si>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</si>
  <si>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</si>
  <si>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</si>
  <si>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</si>
  <si>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</si>
  <si>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</si>
  <si>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</si>
  <si>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</si>
  <si>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</si>
  <si>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</si>
  <si>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</si>
  <si>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</si>
  <si>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</si>
  <si>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</si>
  <si>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</si>
  <si>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</si>
  <si>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</si>
  <si>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</si>
  <si>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</si>
  <si>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</si>
  <si>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</si>
  <si>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</si>
  <si>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</si>
  <si>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</si>
  <si>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</si>
  <si>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</si>
  <si>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</si>
  <si>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</si>
  <si>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</si>
  <si>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</si>
  <si>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</si>
  <si>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</si>
  <si>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</si>
  <si>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</si>
  <si>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</si>
  <si>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</si>
  <si>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</si>
  <si>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</si>
  <si>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</si>
  <si>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</si>
  <si>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</si>
  <si>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</si>
  <si>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</si>
  <si>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</si>
  <si>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</si>
  <si>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</si>
  <si>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</si>
  <si>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</si>
  <si>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</si>
  <si>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</si>
  <si>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</si>
  <si>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</si>
  <si>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</si>
  <si>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</si>
  <si>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</si>
  <si>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</si>
  <si>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</si>
  <si>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</si>
  <si>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</si>
  <si>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</si>
  <si>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</si>
  <si>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</si>
  <si>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</si>
  <si>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</si>
  <si>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</si>
  <si>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</si>
  <si>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</si>
  <si>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</si>
  <si>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</si>
  <si>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</si>
  <si>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</si>
  <si>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</si>
  <si>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</si>
  <si>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</si>
  <si>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</si>
  <si>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</si>
  <si>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</si>
  <si>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</si>
  <si>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</si>
  <si>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</si>
  <si>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</si>
  <si>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</si>
  <si>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</si>
  <si>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</si>
  <si>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</si>
  <si>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</si>
  <si>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</si>
  <si>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</si>
  <si>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</si>
  <si>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</si>
  <si>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</si>
  <si>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</si>
  <si>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</si>
  <si>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</si>
  <si>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</si>
  <si>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</si>
  <si>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</si>
  <si>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</si>
  <si>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</si>
  <si>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</si>
  <si>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</si>
  <si>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</si>
  <si>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</si>
  <si>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</si>
  <si>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</si>
  <si>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</si>
  <si>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</si>
  <si>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</si>
  <si>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</si>
  <si>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</si>
  <si>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</si>
  <si>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</si>
  <si>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</si>
  <si>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</si>
  <si>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</si>
  <si>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</si>
  <si>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</si>
  <si>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</si>
  <si>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</si>
  <si>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</si>
  <si>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</si>
  <si>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</si>
  <si>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</si>
  <si>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</si>
  <si>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</si>
  <si>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</si>
  <si>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</si>
  <si>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</si>
  <si>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</si>
  <si>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</si>
  <si>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</si>
  <si>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</si>
  <si>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</si>
  <si>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</si>
  <si>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</si>
  <si>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</si>
  <si>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</si>
  <si>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</si>
  <si>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</si>
  <si>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</si>
  <si>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</si>
  <si>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</si>
  <si>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</si>
  <si>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</si>
  <si>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</si>
  <si>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</si>
  <si>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</si>
  <si>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</si>
  <si>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</si>
  <si>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</si>
  <si>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</si>
  <si>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</si>
  <si>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</si>
  <si>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</si>
  <si>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</si>
  <si>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</si>
  <si>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</si>
  <si>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</si>
  <si>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</si>
  <si>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</si>
  <si>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</si>
  <si>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</si>
  <si>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</si>
  <si>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</si>
  <si>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</si>
  <si>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</si>
  <si>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</si>
  <si>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</si>
  <si>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</si>
  <si>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</si>
  <si>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</si>
  <si>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</si>
  <si>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</si>
  <si>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</si>
  <si>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</si>
  <si>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</si>
  <si>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</si>
  <si>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</si>
  <si>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</si>
  <si>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</si>
  <si>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</si>
  <si>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</si>
  <si>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</si>
  <si>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</si>
  <si>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</si>
  <si>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</si>
  <si>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</si>
  <si>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</si>
  <si>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</si>
  <si>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</si>
  <si>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</si>
  <si>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</si>
  <si>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</si>
  <si>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</si>
  <si>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</si>
  <si>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</si>
  <si>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</si>
  <si>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</si>
  <si>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</si>
  <si>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</si>
  <si>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</si>
  <si>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</si>
  <si>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</si>
  <si>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</si>
  <si>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</si>
  <si>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</si>
  <si>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</si>
  <si>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</si>
  <si>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</si>
  <si>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</si>
  <si>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</si>
  <si>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</si>
  <si>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</si>
  <si>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</si>
  <si>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</si>
  <si>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</si>
  <si>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</si>
  <si>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</si>
  <si>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</si>
  <si>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</si>
  <si>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</si>
  <si>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</si>
  <si>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</si>
  <si>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</si>
  <si>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</si>
  <si>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</si>
  <si>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</si>
  <si>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</si>
  <si>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</si>
  <si>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</si>
  <si>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</si>
  <si>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</si>
  <si>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</si>
  <si>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</si>
  <si>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</si>
  <si>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</si>
  <si>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</si>
  <si>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</si>
  <si>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</si>
  <si>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</si>
  <si>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</si>
  <si>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</si>
  <si>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</si>
  <si>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</si>
  <si>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</si>
  <si>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</si>
  <si>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</si>
  <si>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</si>
  <si>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</si>
  <si>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</si>
  <si>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</si>
  <si>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</si>
  <si>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</si>
  <si>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</si>
  <si>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</si>
  <si>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</si>
  <si>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</si>
  <si>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</si>
  <si>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</si>
  <si>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</si>
  <si>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</si>
  <si>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</si>
  <si>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</si>
  <si>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</si>
  <si>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</si>
  <si>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</si>
  <si>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</si>
  <si>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</si>
  <si>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</si>
  <si>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</si>
  <si>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</si>
  <si>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</si>
  <si>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</si>
  <si>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</si>
  <si>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</si>
  <si>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</si>
  <si>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</si>
  <si>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</si>
  <si>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</si>
  <si>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</si>
  <si>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</si>
  <si>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</si>
  <si>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</si>
  <si>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</si>
  <si>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</si>
  <si>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</si>
  <si>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</si>
  <si>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</si>
  <si>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</si>
  <si>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</si>
  <si>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</si>
  <si>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</si>
  <si>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</si>
  <si>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</si>
  <si>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</si>
  <si>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</si>
  <si>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</si>
  <si>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</si>
  <si>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</si>
  <si>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</si>
  <si>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</si>
  <si>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</si>
  <si>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</si>
  <si>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</si>
  <si>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</si>
  <si>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</si>
  <si>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</si>
  <si>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</si>
  <si>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</si>
  <si>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</si>
  <si>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</si>
  <si>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</si>
  <si>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</si>
  <si>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</si>
  <si>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</si>
  <si>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</si>
  <si>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</si>
  <si>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</si>
  <si>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</si>
  <si>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</si>
  <si>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</si>
  <si>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</si>
  <si>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</si>
  <si>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</si>
  <si>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</si>
  <si>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</si>
  <si>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</si>
  <si>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</si>
  <si>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</si>
  <si>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</si>
  <si>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</si>
  <si>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</si>
  <si>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</si>
  <si>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</si>
  <si>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</si>
  <si>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</si>
  <si>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</si>
  <si>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</si>
  <si>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</si>
  <si>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</si>
  <si>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</si>
  <si>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</si>
  <si>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</si>
  <si>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</si>
  <si>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</si>
  <si>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</si>
  <si>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</si>
  <si>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</si>
  <si>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</si>
  <si>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</si>
  <si>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</si>
  <si>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</si>
  <si>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</si>
  <si>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</si>
  <si>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</si>
  <si>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</si>
  <si>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</si>
  <si>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</si>
  <si>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</si>
  <si>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</si>
  <si>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</si>
  <si>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</si>
  <si>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</si>
  <si>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</si>
  <si>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</si>
  <si>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</si>
  <si>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</si>
  <si>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</si>
  <si>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</si>
  <si>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</si>
  <si>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</si>
  <si>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</si>
  <si>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</si>
  <si>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</si>
  <si>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</si>
  <si>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</si>
  <si>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</si>
  <si>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</si>
  <si>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</si>
  <si>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</si>
  <si>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</si>
  <si>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</si>
  <si>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</si>
  <si>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</si>
  <si>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</si>
  <si>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</si>
  <si>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</si>
  <si>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</si>
  <si>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</si>
  <si>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</si>
  <si>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</si>
  <si>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</si>
  <si>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</si>
  <si>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</si>
  <si>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</si>
  <si>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</si>
  <si>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</si>
  <si>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</si>
  <si>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</si>
  <si>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</si>
  <si>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</si>
  <si>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</si>
  <si>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</si>
  <si>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</si>
  <si>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</si>
  <si>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</si>
  <si>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</si>
  <si>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</si>
  <si>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</si>
  <si>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</si>
  <si>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</si>
  <si>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</si>
  <si>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</si>
  <si>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</si>
  <si>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</si>
  <si>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</si>
  <si>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</si>
  <si>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</si>
  <si>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</si>
  <si>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</si>
  <si>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</si>
  <si>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</si>
  <si>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</si>
  <si>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</si>
  <si>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</si>
  <si>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</si>
  <si>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</si>
  <si>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</si>
  <si>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</si>
  <si>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</si>
  <si>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</si>
  <si>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</si>
  <si>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</si>
  <si>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</si>
  <si>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</si>
  <si>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</si>
  <si>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</si>
  <si>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</si>
  <si>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</si>
  <si>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</si>
  <si>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</si>
  <si>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</si>
  <si>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</si>
  <si>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</si>
  <si>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</si>
  <si>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</si>
  <si>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</si>
  <si>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</si>
  <si>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</si>
  <si>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</si>
  <si>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</si>
  <si>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</si>
  <si>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</si>
  <si>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</si>
  <si>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</si>
  <si>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</si>
  <si>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</si>
  <si>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</si>
  <si>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</si>
  <si>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</si>
  <si>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</si>
  <si>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</si>
  <si>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</si>
  <si>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</si>
  <si>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</si>
  <si>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</si>
  <si>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</si>
  <si>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</si>
  <si>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</si>
  <si>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</si>
  <si>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</si>
  <si>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</si>
  <si>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</si>
  <si>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</si>
  <si>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</si>
  <si>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</si>
  <si>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</si>
  <si>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</si>
  <si>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</si>
  <si>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</si>
  <si>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</si>
  <si>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</si>
  <si>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</si>
  <si>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</si>
  <si>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</si>
  <si>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</si>
  <si>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</si>
  <si>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</si>
  <si>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</si>
  <si>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</si>
  <si>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</si>
  <si>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</si>
  <si>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</si>
  <si>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</si>
  <si>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</si>
  <si>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</si>
  <si>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</si>
  <si>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</si>
  <si>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</si>
  <si>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</si>
  <si>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</si>
  <si>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</si>
  <si>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</si>
  <si>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</si>
  <si>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</si>
  <si>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</si>
  <si>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</si>
  <si>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</si>
  <si>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</si>
  <si>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</si>
  <si>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</si>
  <si>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</si>
  <si>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</si>
  <si>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</si>
  <si>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</si>
  <si>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</si>
  <si>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</si>
  <si>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</si>
  <si>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</si>
  <si>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</si>
  <si>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</si>
  <si>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</si>
  <si>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</si>
  <si>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</si>
  <si>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</si>
  <si>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</si>
  <si>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</si>
  <si>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</si>
  <si>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</si>
  <si>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</si>
  <si>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</si>
  <si>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</si>
  <si>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</si>
  <si>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</si>
  <si>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</si>
  <si>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</si>
  <si>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</si>
  <si>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</si>
  <si>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</si>
  <si>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</si>
  <si>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</si>
  <si>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</si>
  <si>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</si>
  <si>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</si>
  <si>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</si>
  <si>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</si>
  <si>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</si>
  <si>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</si>
  <si>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</si>
  <si>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</si>
  <si>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</si>
  <si>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</si>
  <si>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</si>
  <si>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</si>
  <si>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</si>
  <si>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</si>
  <si>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</si>
  <si>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</si>
  <si>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</si>
  <si>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</si>
  <si>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</si>
  <si>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</si>
  <si>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</si>
  <si>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</si>
  <si>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</si>
  <si>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</si>
  <si>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</si>
  <si>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</si>
  <si>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</si>
  <si>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</si>
  <si>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</si>
  <si>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</si>
  <si>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</si>
  <si>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</si>
  <si>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</si>
  <si>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</si>
  <si>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</si>
  <si>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</si>
  <si>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</si>
  <si>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</si>
  <si>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</si>
  <si>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</si>
  <si>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</si>
  <si>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</si>
  <si>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</si>
  <si>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</si>
  <si>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</si>
  <si>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</si>
  <si>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</si>
  <si>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</si>
  <si>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</si>
  <si>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</si>
  <si>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</si>
  <si>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</si>
  <si>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</si>
  <si>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</si>
  <si>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</si>
  <si>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</si>
  <si>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</si>
  <si>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</si>
  <si>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</si>
  <si>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</si>
  <si>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</si>
  <si>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</si>
  <si>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</si>
  <si>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</si>
  <si>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</si>
  <si>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</si>
  <si>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</si>
  <si>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</si>
  <si>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</si>
  <si>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</si>
  <si>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</si>
  <si>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</si>
  <si>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</si>
  <si>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</si>
  <si>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</si>
  <si>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</si>
  <si>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</si>
  <si>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</si>
  <si>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</si>
  <si>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</si>
  <si>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</si>
  <si>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</si>
  <si>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</si>
  <si>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</si>
  <si>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</si>
  <si>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</si>
  <si>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</si>
  <si>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</si>
  <si>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</si>
  <si>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</si>
  <si>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</si>
  <si>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</si>
  <si>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</si>
  <si>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</si>
  <si>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</si>
  <si>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</si>
  <si>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</si>
  <si>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</si>
  <si>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</si>
  <si>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</si>
  <si>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</si>
  <si>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</si>
  <si>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</si>
  <si>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</si>
  <si>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</si>
  <si>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</si>
  <si>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</si>
  <si>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</si>
  <si>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</si>
  <si>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</si>
  <si>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</si>
  <si>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</si>
  <si>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</si>
  <si>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</si>
  <si>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</si>
  <si>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</si>
  <si>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</si>
  <si>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</si>
  <si>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</si>
  <si>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</si>
  <si>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</si>
  <si>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</si>
  <si>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</si>
  <si>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</si>
  <si>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</si>
  <si>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</si>
  <si>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</si>
  <si>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</si>
  <si>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</si>
  <si>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</si>
  <si>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</si>
  <si>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</si>
  <si>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</si>
  <si>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</si>
  <si>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</si>
  <si>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</si>
  <si>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</si>
  <si>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</si>
  <si>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</si>
  <si>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</si>
  <si>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</si>
  <si>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</si>
  <si>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</si>
  <si>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</si>
  <si>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</si>
  <si>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</si>
  <si>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</si>
  <si>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</si>
  <si>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</si>
  <si>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</si>
  <si>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</si>
  <si>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</si>
  <si>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</si>
  <si>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</si>
  <si>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</si>
  <si>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</si>
  <si>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</si>
  <si>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</si>
  <si>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</si>
  <si>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</si>
  <si>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</si>
  <si>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</si>
  <si>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</si>
  <si>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</si>
  <si>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</si>
  <si>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</si>
  <si>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</si>
  <si>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</si>
  <si>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</si>
  <si>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</si>
  <si>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</si>
  <si>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</si>
  <si>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</si>
  <si>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</si>
  <si>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</si>
  <si>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</si>
  <si>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</si>
  <si>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</si>
  <si>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</si>
  <si>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</si>
  <si>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</si>
  <si>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</si>
  <si>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</si>
  <si>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</si>
  <si>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</si>
  <si>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</si>
  <si>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</si>
  <si>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</si>
  <si>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</si>
  <si>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</si>
  <si>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</si>
  <si>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</si>
  <si>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</si>
  <si>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</si>
  <si>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</si>
  <si>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</si>
  <si>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</si>
  <si>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</si>
  <si>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</si>
  <si>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</si>
  <si>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</si>
  <si>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</si>
  <si>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</si>
  <si>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</si>
  <si>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</si>
  <si>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</si>
  <si>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</si>
  <si>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</si>
  <si>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</si>
  <si>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</si>
  <si>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</si>
  <si>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</si>
  <si>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</si>
  <si>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</si>
  <si>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</si>
  <si>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</si>
  <si>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</si>
  <si>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</si>
  <si>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</si>
  <si>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</si>
  <si>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</si>
  <si>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</si>
  <si>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</si>
  <si>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</si>
  <si>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</si>
  <si>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</si>
  <si>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</si>
  <si>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</si>
  <si>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</si>
  <si>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</si>
  <si>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</si>
  <si>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</si>
  <si>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</si>
  <si>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</si>
  <si>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</si>
  <si>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</si>
  <si>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</si>
  <si>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</si>
  <si>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</si>
  <si>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</si>
  <si>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</si>
  <si>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</si>
  <si>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</si>
  <si>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</si>
  <si>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</si>
  <si>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</si>
  <si>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</si>
  <si>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</si>
  <si>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</si>
  <si>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</si>
  <si>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</si>
  <si>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</si>
  <si>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</si>
  <si>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</si>
  <si>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</si>
  <si>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</si>
  <si>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</si>
  <si>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</si>
  <si>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</si>
  <si>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</si>
  <si>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</si>
  <si>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</si>
  <si>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</si>
  <si>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</si>
  <si>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</si>
  <si>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</si>
  <si>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</si>
  <si>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</si>
  <si>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</si>
  <si>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</si>
  <si>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</si>
  <si>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</si>
  <si>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</si>
  <si>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</si>
  <si>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</si>
  <si>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</si>
  <si>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</si>
  <si>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</si>
  <si>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</si>
  <si>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</si>
  <si>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</si>
  <si>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</si>
  <si>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</si>
  <si>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</si>
  <si>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</si>
  <si>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</si>
  <si>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</si>
  <si>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</si>
  <si>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</si>
  <si>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</si>
  <si>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</si>
  <si>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</si>
  <si>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</si>
  <si>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</si>
  <si>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</si>
  <si>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</si>
  <si>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</si>
  <si>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</si>
  <si>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</si>
  <si>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</si>
  <si>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</si>
  <si>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</si>
  <si>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</si>
  <si>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</si>
  <si>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</si>
  <si>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</si>
  <si>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</si>
  <si>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</si>
  <si>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</si>
  <si>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</si>
  <si>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</si>
  <si>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</si>
  <si>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</si>
  <si>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</si>
  <si>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</si>
  <si>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</si>
  <si>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</si>
  <si>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</si>
  <si>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</si>
  <si>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</si>
  <si>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</si>
  <si>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</si>
  <si>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</si>
  <si>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</si>
  <si>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</si>
  <si>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</si>
  <si>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</si>
  <si>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</si>
  <si>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</si>
  <si>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</si>
  <si>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</si>
  <si>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</si>
  <si>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</si>
  <si>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</si>
  <si>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</si>
  <si>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</si>
  <si>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</si>
  <si>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</si>
  <si>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</si>
  <si>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</si>
  <si>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</si>
  <si>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</si>
  <si>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</si>
  <si>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</si>
  <si>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</si>
  <si>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</si>
  <si>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</si>
  <si>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</si>
  <si>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</si>
  <si>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</si>
  <si>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</si>
  <si>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</si>
  <si>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</si>
  <si>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</si>
  <si>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</si>
  <si>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</si>
  <si>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</si>
  <si>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</si>
  <si>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</si>
  <si>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</si>
  <si>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</si>
  <si>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</si>
  <si>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</si>
  <si>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</si>
  <si>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</si>
  <si>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</si>
  <si>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</si>
  <si>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</si>
  <si>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</si>
  <si>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</si>
  <si>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</si>
  <si>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</si>
  <si>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</si>
  <si>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</si>
  <si>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</si>
  <si>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</si>
  <si>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</si>
  <si>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</si>
  <si>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</si>
  <si>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</si>
  <si>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</si>
  <si>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</si>
  <si>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</si>
  <si>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</si>
  <si>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</si>
  <si>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</si>
  <si>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</si>
  <si>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</si>
  <si>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</si>
  <si>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</si>
  <si>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</si>
  <si>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</si>
  <si>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</si>
  <si>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</si>
  <si>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</si>
  <si>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</si>
  <si>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</si>
  <si>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</si>
  <si>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</si>
  <si>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</si>
  <si>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</si>
  <si>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</si>
  <si>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</si>
  <si>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</si>
  <si>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</si>
  <si>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</si>
  <si>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</si>
  <si>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</si>
  <si>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</si>
  <si>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</si>
  <si>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</si>
  <si>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</si>
  <si>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</si>
  <si>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</si>
  <si>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</si>
  <si>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</si>
  <si>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</si>
  <si>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</si>
  <si>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</si>
  <si>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</si>
  <si>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</si>
  <si>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</si>
  <si>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</si>
  <si>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</si>
  <si>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</si>
  <si>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</si>
  <si>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</si>
  <si>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</si>
  <si>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</si>
  <si>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</si>
  <si>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</si>
  <si>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</si>
  <si>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</si>
  <si>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</si>
  <si>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</si>
  <si>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</si>
  <si>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</si>
  <si>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</si>
  <si>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</si>
  <si>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</si>
  <si>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</si>
  <si>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</si>
  <si>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</si>
  <si>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</si>
  <si>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</si>
  <si>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</si>
  <si>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</si>
  <si>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</si>
  <si>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</si>
  <si>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</si>
  <si>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</si>
  <si>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</si>
  <si>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</si>
  <si>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</si>
  <si>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</si>
  <si>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</si>
  <si>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</si>
  <si>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</si>
  <si>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</si>
  <si>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</si>
  <si>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</si>
  <si>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</si>
  <si>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</si>
  <si>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</si>
  <si>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</si>
  <si>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</si>
  <si>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</si>
  <si>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</si>
  <si>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</si>
  <si>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</si>
  <si>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</si>
  <si>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</si>
  <si>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</si>
  <si>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</si>
  <si>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</si>
  <si>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</si>
  <si>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</si>
  <si>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</si>
  <si>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</si>
  <si>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</si>
  <si>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</si>
  <si>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</si>
  <si>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</si>
  <si>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</si>
  <si>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</si>
  <si>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</si>
  <si>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</si>
  <si>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</si>
  <si>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</si>
  <si>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</si>
  <si>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</si>
  <si>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</si>
  <si>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</si>
  <si>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</si>
  <si>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</si>
  <si>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</si>
  <si>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</si>
  <si>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</si>
  <si>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</si>
  <si>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</si>
  <si>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</si>
  <si>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</si>
  <si>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</si>
  <si>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</si>
  <si>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</si>
  <si>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</si>
  <si>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</si>
  <si>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</si>
  <si>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</si>
  <si>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</si>
  <si>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</si>
  <si>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</si>
  <si>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</si>
  <si>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</si>
  <si>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</si>
  <si>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</si>
  <si>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</si>
  <si>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</si>
  <si>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</si>
  <si>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</si>
  <si>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</si>
  <si>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</si>
  <si>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</si>
  <si>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</si>
  <si>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</si>
  <si>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</si>
  <si>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</si>
  <si>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</si>
  <si>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</si>
  <si>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</si>
  <si>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</si>
  <si>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</si>
  <si>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</si>
  <si>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</si>
  <si>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</si>
  <si>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</si>
  <si>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</si>
  <si>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</si>
  <si>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</si>
  <si>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</si>
  <si>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</si>
  <si>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</si>
  <si>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</si>
  <si>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</si>
  <si>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</si>
  <si>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</si>
  <si>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</si>
  <si>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</si>
  <si>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</si>
  <si>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</si>
  <si>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</si>
  <si>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</si>
  <si>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</si>
  <si>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</si>
  <si>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</si>
  <si>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</si>
  <si>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</si>
  <si>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</si>
  <si>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</si>
  <si>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</si>
  <si>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</si>
  <si>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</si>
  <si>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</si>
  <si>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</si>
  <si>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</si>
  <si>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</si>
  <si>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</si>
  <si>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</si>
  <si>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</si>
  <si>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</si>
  <si>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</si>
  <si>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</si>
  <si>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</si>
  <si>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</si>
  <si>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</si>
  <si>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</si>
  <si>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</si>
  <si>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</si>
  <si>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</si>
  <si>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</si>
  <si>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</si>
  <si>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</si>
  <si>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</si>
  <si>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</si>
  <si>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</si>
  <si>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</si>
  <si>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</si>
  <si>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</si>
  <si>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</si>
  <si>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</si>
  <si>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</si>
  <si>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</si>
  <si>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</si>
  <si>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</si>
  <si>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</si>
  <si>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</si>
  <si>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</si>
  <si>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</si>
  <si>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</si>
  <si>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</si>
  <si>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</si>
  <si>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</si>
  <si>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</si>
  <si>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</si>
  <si>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</si>
  <si>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</si>
  <si>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</si>
  <si>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</si>
  <si>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</si>
  <si>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</si>
  <si>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</si>
  <si>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</si>
  <si>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</si>
  <si>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</si>
  <si>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</si>
  <si>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</si>
  <si>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</si>
  <si>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</si>
  <si>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</si>
  <si>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</si>
  <si>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</si>
  <si>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</si>
  <si>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</si>
  <si>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</si>
  <si>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</si>
  <si>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</si>
  <si>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</si>
  <si>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</si>
  <si>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</si>
  <si>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</si>
  <si>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</si>
  <si>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</si>
  <si>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</si>
  <si>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</si>
  <si>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</si>
  <si>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</si>
  <si>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</si>
  <si>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</si>
  <si>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</si>
  <si>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</si>
  <si>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</si>
  <si>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</si>
  <si>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</si>
  <si>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</si>
  <si>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</si>
  <si>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</si>
  <si>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</si>
  <si>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</si>
  <si>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</si>
  <si>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</si>
  <si>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</si>
  <si>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</si>
  <si>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</si>
  <si>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</si>
  <si>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</si>
  <si>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</si>
  <si>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</si>
  <si>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</si>
  <si>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</si>
  <si>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</si>
  <si>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</si>
  <si>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</si>
  <si>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</si>
  <si>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</si>
  <si>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</si>
  <si>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</si>
  <si>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</si>
  <si>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</si>
  <si>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</si>
  <si>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</si>
  <si>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</si>
  <si>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</si>
  <si>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</si>
  <si>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</si>
  <si>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</si>
  <si>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</si>
  <si>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</si>
  <si>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</si>
  <si>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</si>
  <si>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</si>
  <si>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</si>
  <si>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</si>
  <si>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</si>
  <si>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</si>
  <si>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</si>
  <si>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</si>
  <si>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</si>
  <si>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</si>
  <si>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</si>
  <si>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</si>
  <si>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</si>
  <si>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</si>
  <si>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</si>
  <si>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</si>
  <si>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</si>
  <si>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</si>
  <si>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</si>
  <si>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</si>
  <si>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</si>
  <si>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</si>
  <si>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</si>
  <si>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</si>
  <si>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</si>
  <si>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</si>
  <si>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</si>
  <si>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</si>
  <si>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</si>
  <si>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</si>
  <si>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</si>
  <si>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</si>
  <si>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</si>
  <si>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</si>
  <si>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</si>
  <si>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</si>
  <si>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</si>
  <si>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</si>
  <si>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</si>
  <si>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</si>
  <si>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</si>
  <si>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</si>
  <si>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</si>
  <si>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</si>
  <si>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</si>
  <si>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</si>
  <si>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</si>
  <si>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</si>
  <si>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</si>
  <si>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</si>
  <si>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</si>
  <si>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</si>
  <si>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</si>
  <si>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</si>
  <si>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</si>
  <si>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</si>
  <si>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</si>
  <si>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</si>
  <si>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</si>
  <si>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</si>
  <si>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</si>
  <si>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</si>
  <si>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</si>
  <si>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</si>
  <si>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</si>
  <si>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</si>
  <si>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</si>
  <si>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</si>
  <si>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</si>
  <si>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</si>
  <si>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</si>
  <si>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</si>
  <si>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</si>
  <si>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</si>
  <si>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</si>
  <si>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</si>
  <si>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</si>
  <si>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</si>
  <si>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</si>
  <si>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</si>
  <si>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</si>
  <si>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</si>
  <si>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</si>
  <si>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</si>
  <si>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</si>
  <si>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</si>
  <si>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</si>
  <si>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</si>
  <si>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</si>
  <si>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</si>
  <si>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</si>
  <si>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</si>
  <si>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</si>
  <si>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</si>
  <si>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</si>
  <si>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</si>
  <si>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</si>
  <si>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</si>
  <si>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</si>
  <si>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</si>
  <si>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</si>
  <si>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</si>
  <si>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</si>
  <si>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</si>
  <si>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</si>
  <si>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</si>
  <si>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</si>
  <si>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</si>
  <si>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</si>
  <si>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</si>
  <si>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</si>
  <si>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</si>
  <si>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</si>
  <si>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</si>
  <si>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</si>
  <si>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</si>
  <si>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</si>
  <si>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</si>
  <si>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</si>
  <si>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</si>
  <si>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</si>
  <si>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</si>
  <si>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</si>
  <si>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</si>
  <si>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</si>
  <si>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</si>
  <si>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</si>
  <si>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</si>
  <si>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</si>
  <si>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</si>
  <si>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</si>
  <si>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</si>
  <si>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</si>
  <si>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</si>
  <si>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</si>
  <si>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</si>
  <si>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</si>
  <si>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</si>
  <si>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</si>
  <si>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</si>
  <si>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</si>
  <si>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</si>
  <si>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</si>
  <si>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</si>
  <si>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</si>
  <si>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</si>
  <si>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</si>
  <si>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</si>
  <si>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</si>
  <si>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</si>
  <si>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</si>
  <si>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</si>
  <si>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</si>
  <si>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</si>
  <si>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</si>
  <si>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</si>
  <si>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</si>
  <si>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</si>
  <si>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</si>
  <si>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</si>
  <si>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</si>
  <si>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</si>
  <si>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</si>
  <si>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</si>
  <si>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</si>
  <si>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</si>
  <si>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</si>
  <si>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</si>
  <si>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</si>
  <si>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</si>
  <si>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</si>
  <si>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</si>
  <si>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</si>
  <si>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</si>
  <si>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</si>
  <si>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</si>
  <si>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</si>
  <si>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</si>
  <si>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</si>
  <si>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</si>
  <si>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</si>
  <si>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</si>
  <si>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</si>
  <si>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</si>
  <si>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</si>
  <si>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</si>
  <si>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</si>
  <si>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</si>
  <si>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</si>
  <si>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</si>
  <si>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</si>
  <si>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</si>
  <si>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</si>
  <si>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</si>
  <si>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</si>
  <si>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</si>
  <si>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</si>
  <si>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</si>
  <si>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</si>
  <si>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</si>
  <si>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</si>
  <si>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</si>
  <si>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</si>
  <si>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</si>
  <si>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</si>
  <si>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</si>
  <si>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</si>
  <si>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</si>
  <si>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</si>
  <si>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</si>
  <si>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</si>
  <si>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</si>
  <si>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</si>
  <si>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</si>
  <si>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</si>
  <si>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</si>
  <si>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</si>
  <si>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</si>
  <si>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</si>
  <si>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</si>
  <si>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</si>
  <si>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</si>
  <si>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</si>
  <si>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</si>
  <si>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</si>
  <si>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</si>
  <si>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</si>
  <si>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</si>
  <si>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</si>
  <si>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</si>
  <si>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</si>
  <si>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</si>
  <si>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</si>
  <si>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</si>
  <si>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</si>
  <si>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</si>
  <si>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</si>
  <si>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</si>
  <si>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</si>
  <si>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</si>
  <si>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</si>
  <si>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</si>
  <si>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</si>
  <si>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</si>
  <si>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</si>
  <si>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</si>
  <si>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</si>
  <si>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</si>
  <si>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</si>
  <si>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</si>
  <si>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</si>
  <si>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</si>
  <si>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</si>
  <si>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</si>
  <si>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</si>
  <si>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</si>
  <si>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</si>
  <si>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</si>
  <si>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</si>
  <si>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</si>
  <si>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</si>
  <si>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</si>
  <si>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</si>
  <si>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</si>
  <si>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</si>
  <si>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</si>
  <si>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</si>
  <si>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</si>
  <si>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</si>
  <si>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</si>
  <si>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</si>
  <si>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</si>
  <si>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</si>
  <si>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</si>
  <si>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</si>
  <si>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</si>
  <si>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</si>
  <si>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</si>
  <si>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</si>
  <si>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</si>
  <si>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</si>
  <si>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</si>
  <si>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</si>
  <si>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</si>
  <si>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</si>
  <si>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</si>
  <si>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</si>
  <si>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</si>
  <si>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</si>
  <si>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</si>
  <si>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</si>
  <si>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</si>
  <si>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</si>
  <si>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</si>
  <si>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</si>
  <si>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</si>
  <si>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</si>
  <si>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</si>
  <si>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</si>
  <si>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</si>
  <si>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</si>
  <si>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</si>
  <si>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</si>
  <si>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</si>
  <si>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</si>
  <si>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</si>
  <si>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</si>
  <si>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</si>
  <si>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</si>
  <si>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</si>
  <si>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</si>
  <si>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</si>
  <si>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</si>
  <si>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</si>
  <si>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</si>
  <si>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</si>
  <si>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</si>
  <si>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</si>
  <si>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</si>
  <si>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</si>
  <si>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</si>
  <si>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</si>
  <si>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</si>
  <si>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</si>
  <si>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</si>
  <si>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</si>
  <si>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</si>
  <si>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</si>
  <si>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</si>
  <si>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</si>
  <si>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</si>
  <si>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</si>
  <si>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</si>
  <si>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</si>
  <si>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</si>
  <si>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</si>
  <si>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</si>
  <si>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</si>
  <si>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</si>
  <si>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</si>
  <si>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</si>
  <si>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</si>
  <si>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</si>
  <si>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</si>
  <si>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</si>
  <si>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</si>
  <si>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</si>
  <si>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</si>
  <si>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</si>
  <si>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</si>
  <si>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</si>
  <si>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</si>
  <si>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</si>
  <si>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</si>
  <si>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</si>
  <si>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</si>
  <si>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</si>
  <si>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</si>
  <si>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</si>
  <si>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</si>
  <si>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</si>
  <si>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</si>
  <si>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</si>
  <si>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</si>
  <si>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</si>
  <si>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</si>
  <si>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</si>
  <si>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</si>
  <si>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</si>
  <si>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</si>
  <si>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</si>
  <si>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</si>
  <si>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</si>
  <si>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</si>
  <si>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</si>
  <si>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</si>
  <si>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</si>
  <si>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</si>
  <si>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</si>
  <si>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</si>
  <si>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</si>
  <si>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</si>
  <si>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</si>
  <si>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</si>
  <si>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</si>
  <si>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</si>
  <si>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</si>
  <si>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</si>
  <si>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</si>
  <si>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</si>
  <si>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</si>
  <si>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</si>
  <si>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</si>
  <si>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</si>
  <si>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</si>
  <si>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</si>
  <si>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</si>
  <si>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</si>
  <si>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</si>
  <si>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</si>
  <si>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</si>
  <si>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</si>
  <si>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</si>
  <si>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</si>
  <si>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</si>
  <si>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</si>
  <si>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</si>
  <si>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</si>
  <si>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</si>
  <si>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</si>
  <si>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</si>
  <si>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</si>
  <si>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</si>
  <si>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</si>
  <si>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</si>
  <si>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</si>
  <si>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</si>
  <si>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</si>
  <si>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</si>
  <si>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</si>
  <si>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</si>
  <si>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</si>
  <si>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</si>
  <si>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</si>
  <si>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</si>
  <si>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</si>
  <si>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</si>
  <si>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</si>
  <si>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</si>
  <si>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</si>
  <si>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</si>
  <si>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</si>
  <si>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</si>
  <si>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</si>
  <si>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</si>
  <si>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</si>
  <si>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</si>
  <si>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</si>
  <si>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</si>
  <si>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</si>
  <si>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</si>
  <si>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</si>
  <si>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</si>
  <si>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</si>
  <si>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</si>
  <si>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</si>
  <si>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</si>
  <si>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</si>
  <si>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</si>
  <si>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</si>
  <si>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</si>
  <si>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</si>
  <si>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</si>
  <si>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</si>
  <si>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</si>
  <si>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</si>
  <si>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</si>
  <si>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</si>
  <si>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</si>
  <si>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</si>
  <si>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</si>
  <si>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</si>
  <si>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</si>
  <si>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</si>
  <si>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</si>
  <si>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</si>
  <si>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</si>
  <si>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</si>
  <si>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</si>
  <si>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</si>
  <si>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</si>
  <si>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</si>
  <si>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</si>
  <si>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</si>
  <si>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</si>
  <si>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</si>
  <si>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</si>
  <si>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</si>
  <si>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</si>
  <si>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</si>
  <si>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</si>
  <si>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</si>
  <si>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</si>
  <si>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</si>
  <si>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</si>
  <si>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</si>
  <si>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</si>
  <si>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</si>
  <si>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</si>
  <si>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</si>
  <si>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</si>
  <si>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</si>
  <si>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</si>
  <si>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</si>
  <si>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</si>
  <si>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</si>
  <si>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</si>
  <si>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</si>
  <si>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</si>
  <si>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</si>
  <si>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</si>
  <si>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</si>
  <si>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</si>
  <si>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</si>
  <si>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</si>
  <si>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</si>
  <si>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</si>
  <si>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</si>
  <si>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</si>
  <si>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</si>
  <si>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</si>
  <si>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</si>
  <si>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</si>
  <si>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</si>
  <si>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</si>
  <si>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</si>
  <si>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</si>
  <si>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</si>
  <si>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</si>
  <si>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</si>
  <si>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</si>
  <si>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</si>
  <si>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</si>
  <si>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</si>
  <si>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</si>
  <si>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</si>
  <si>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</si>
  <si>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</si>
  <si>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</si>
  <si>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</si>
  <si>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</si>
  <si>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</si>
  <si>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</si>
  <si>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</si>
  <si>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</si>
  <si>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</si>
  <si>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</si>
  <si>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</si>
  <si>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</si>
  <si>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</si>
  <si>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</si>
  <si>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</si>
  <si>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</si>
  <si>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</si>
  <si>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</si>
  <si>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</si>
  <si>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</si>
  <si>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</si>
  <si>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</si>
  <si>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</si>
  <si>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</si>
  <si>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</si>
  <si>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</si>
  <si>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</si>
  <si>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</si>
  <si>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</si>
  <si>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</si>
  <si>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</si>
  <si>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</si>
  <si>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</si>
  <si>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</si>
  <si>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</si>
  <si>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</si>
  <si>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</si>
  <si>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</si>
  <si>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</si>
  <si>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</si>
  <si>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</si>
  <si>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</si>
  <si>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</si>
  <si>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</si>
  <si>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</si>
  <si>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</si>
  <si>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</si>
  <si>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</si>
  <si>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</si>
  <si>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</si>
  <si>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</si>
  <si>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</si>
  <si>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</si>
  <si>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</si>
  <si>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</si>
  <si>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</si>
  <si>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</si>
  <si>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</si>
  <si>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</si>
  <si>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</si>
  <si>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</si>
  <si>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</si>
  <si>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</si>
  <si>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</si>
  <si>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</si>
  <si>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</si>
  <si>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</si>
  <si>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</si>
  <si>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</si>
  <si>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</si>
  <si>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</si>
  <si>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</si>
  <si>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</si>
  <si>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</si>
  <si>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</si>
  <si>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</si>
  <si>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</si>
  <si>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</si>
  <si>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</si>
  <si>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</si>
  <si>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</si>
  <si>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</si>
  <si>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</si>
  <si>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</si>
  <si>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</si>
  <si>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</si>
  <si>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</si>
  <si>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</si>
  <si>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</si>
  <si>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</si>
  <si>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</si>
  <si>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</si>
  <si>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</si>
  <si>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</si>
  <si>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</si>
  <si>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</si>
  <si>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</si>
  <si>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</si>
  <si>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</si>
  <si>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</si>
  <si>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</si>
  <si>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</si>
  <si>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</si>
  <si>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</si>
  <si>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</si>
  <si>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</si>
  <si>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</si>
  <si>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</si>
  <si>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</si>
  <si>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</si>
  <si>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</si>
  <si>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</si>
  <si>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</si>
  <si>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</si>
  <si>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</si>
  <si>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</si>
  <si>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</si>
  <si>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</si>
  <si>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</si>
  <si>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</si>
  <si>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</si>
  <si>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</si>
  <si>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</si>
  <si>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</si>
  <si>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</si>
  <si>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</si>
  <si>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</si>
  <si>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</si>
  <si>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</si>
  <si>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</si>
  <si>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</si>
  <si>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</si>
  <si>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</si>
  <si>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</si>
  <si>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</si>
  <si>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</si>
  <si>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</si>
  <si>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</si>
  <si>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</si>
  <si>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</si>
  <si>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</si>
  <si>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</si>
  <si>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</si>
  <si>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</si>
  <si>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</si>
  <si>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</si>
  <si>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</si>
  <si>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</si>
  <si>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</si>
  <si>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</si>
  <si>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</si>
  <si>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</si>
  <si>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</si>
  <si>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</si>
  <si>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</si>
  <si>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</si>
  <si>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</si>
  <si>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</si>
  <si>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</si>
  <si>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</si>
  <si>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</si>
  <si>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</si>
  <si>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</si>
  <si>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</si>
  <si>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</si>
  <si>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</si>
  <si>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</si>
  <si>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</si>
  <si>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</si>
  <si>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</si>
  <si>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</si>
  <si>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</si>
  <si>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</si>
  <si>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</si>
  <si>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</si>
  <si>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</si>
  <si>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</si>
  <si>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</si>
  <si>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</si>
  <si>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</si>
  <si>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</si>
  <si>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</si>
  <si>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</si>
  <si>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</si>
  <si>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</si>
  <si>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</si>
  <si>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</si>
  <si>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</si>
  <si>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</si>
  <si>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</si>
  <si>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</si>
  <si>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</si>
  <si>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</si>
  <si>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</si>
  <si>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</si>
  <si>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</si>
  <si>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</si>
  <si>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</si>
  <si>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</si>
  <si>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</si>
  <si>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</si>
  <si>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</si>
  <si>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</si>
  <si>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</si>
  <si>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</si>
  <si>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</si>
  <si>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</si>
  <si>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</si>
  <si>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</si>
  <si>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</si>
  <si>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</si>
  <si>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</si>
  <si>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</si>
  <si>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</si>
  <si>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</si>
  <si>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</si>
  <si>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</si>
  <si>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</si>
  <si>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</si>
  <si>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</si>
  <si>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</si>
  <si>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</si>
  <si>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</si>
  <si>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</si>
  <si>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</si>
  <si>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</si>
  <si>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</si>
  <si>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</si>
  <si>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</si>
  <si>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</si>
  <si>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</si>
  <si>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</si>
  <si>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</si>
  <si>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</si>
  <si>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</si>
  <si>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</si>
  <si>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</si>
  <si>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</si>
  <si>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</si>
  <si>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</si>
  <si>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</si>
  <si>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</si>
  <si>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</si>
  <si>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</si>
  <si>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</si>
  <si>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</si>
  <si>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</si>
  <si>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</si>
  <si>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</si>
  <si>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</si>
  <si>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</si>
  <si>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</si>
  <si>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</si>
  <si>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</si>
  <si>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</si>
  <si>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</si>
  <si>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</si>
  <si>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</si>
  <si>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</si>
  <si>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</si>
  <si>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</si>
  <si>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</si>
  <si>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</si>
  <si>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</si>
  <si>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</si>
  <si>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</si>
  <si>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</si>
  <si>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</si>
  <si>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</si>
  <si>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</si>
  <si>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</si>
  <si>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</si>
  <si>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</si>
  <si>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</si>
  <si>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</si>
  <si>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</si>
  <si>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</si>
  <si>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</si>
  <si>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</si>
  <si>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</si>
  <si>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</si>
  <si>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</si>
  <si>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</si>
  <si>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</si>
  <si>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</si>
  <si>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</si>
  <si>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</si>
  <si>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</si>
  <si>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</si>
  <si>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</si>
  <si>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</si>
  <si>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</si>
  <si>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</si>
  <si>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</si>
  <si>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</si>
  <si>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</si>
  <si>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</si>
  <si>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</si>
  <si>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</si>
  <si>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</si>
  <si>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</si>
  <si>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</si>
  <si>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</si>
  <si>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</si>
  <si>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</si>
  <si>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</si>
  <si>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</si>
  <si>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</si>
  <si>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</si>
  <si>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</si>
  <si>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</si>
  <si>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</si>
  <si>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</si>
  <si>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</si>
  <si>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</si>
  <si>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</si>
  <si>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</si>
  <si>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</si>
  <si>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</si>
  <si>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</si>
  <si>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</si>
  <si>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</si>
  <si>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</si>
  <si>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</si>
  <si>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</si>
  <si>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</si>
  <si>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</si>
  <si>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</si>
  <si>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</si>
  <si>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</si>
  <si>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</si>
  <si>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</si>
  <si>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</si>
  <si>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</si>
  <si>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</si>
  <si>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</si>
  <si>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</si>
  <si>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</si>
  <si>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</si>
  <si>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</si>
  <si>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</si>
  <si>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</si>
  <si>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</si>
  <si>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</si>
  <si>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</si>
  <si>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</si>
  <si>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</si>
  <si>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</si>
  <si>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</si>
  <si>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</si>
  <si>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</si>
  <si>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</si>
  <si>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</si>
  <si>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</si>
  <si>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</si>
  <si>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</si>
  <si>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</si>
  <si>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</si>
  <si>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</si>
  <si>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</si>
  <si>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</si>
  <si>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</si>
  <si>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</si>
  <si>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</si>
  <si>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</si>
  <si>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</si>
  <si>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</si>
  <si>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</si>
  <si>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</si>
  <si>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</si>
  <si>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</si>
  <si>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</si>
  <si>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</si>
  <si>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</si>
  <si>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</si>
  <si>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</si>
  <si>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</si>
  <si>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</si>
  <si>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</si>
  <si>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</si>
  <si>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</si>
  <si>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</si>
  <si>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</si>
  <si>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</si>
  <si>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</si>
  <si>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</si>
  <si>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</si>
  <si>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</si>
  <si>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</si>
  <si>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</si>
  <si>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</si>
  <si>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</si>
  <si>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</si>
  <si>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</si>
  <si>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</si>
  <si>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</si>
  <si>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</si>
  <si>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</si>
  <si>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</si>
  <si>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</si>
  <si>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</si>
  <si>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</si>
  <si>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</si>
  <si>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</si>
  <si>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</si>
  <si>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</si>
  <si>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</si>
  <si>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</si>
  <si>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</si>
  <si>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</si>
  <si>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</si>
  <si>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</si>
  <si>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</si>
  <si>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</si>
  <si>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</si>
  <si>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</si>
  <si>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</si>
  <si>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</si>
  <si>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</si>
  <si>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</si>
  <si>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</si>
  <si>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</si>
  <si>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</si>
  <si>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</si>
  <si>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</si>
  <si>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</si>
  <si>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</si>
  <si>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</si>
  <si>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</si>
  <si>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</si>
  <si>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</si>
  <si>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</si>
  <si>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</si>
  <si>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</si>
  <si>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</si>
  <si>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</si>
  <si>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</si>
  <si>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</si>
  <si>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</si>
  <si>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</si>
  <si>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</si>
  <si>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</si>
  <si>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</si>
  <si>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</si>
  <si>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</si>
  <si>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</si>
  <si>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</si>
  <si>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</si>
  <si>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</si>
  <si>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</si>
  <si>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</si>
  <si>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</si>
  <si>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</si>
  <si>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</si>
  <si>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</si>
  <si>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</si>
  <si>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</si>
  <si>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</si>
  <si>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</si>
  <si>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</si>
  <si>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</si>
  <si>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</si>
  <si>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</si>
  <si>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</si>
  <si>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</si>
  <si>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</si>
  <si>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</si>
  <si>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</si>
  <si>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</si>
  <si>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</si>
  <si>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</si>
  <si>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</si>
  <si>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</si>
  <si>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</si>
  <si>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</si>
  <si>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</si>
  <si>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</si>
  <si>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</si>
  <si>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</si>
  <si>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</si>
  <si>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</si>
  <si>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</si>
  <si>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</si>
  <si>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</si>
  <si>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</si>
  <si>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</si>
  <si>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</si>
  <si>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</si>
  <si>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</si>
  <si>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</si>
  <si>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</si>
  <si>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</si>
  <si>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</si>
  <si>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</si>
  <si>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</si>
  <si>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</si>
  <si>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</si>
  <si>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</si>
  <si>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</si>
  <si>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</si>
  <si>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</si>
  <si>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</si>
  <si>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</si>
  <si>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</si>
  <si>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</si>
  <si>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</si>
  <si>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</si>
  <si>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</si>
  <si>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</si>
  <si>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</si>
  <si>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</si>
  <si>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</si>
  <si>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</si>
  <si>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</si>
  <si>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</si>
  <si>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</si>
  <si>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</si>
  <si>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</si>
  <si>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</si>
  <si>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</si>
  <si>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</si>
  <si>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</si>
  <si>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</si>
  <si>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</si>
  <si>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</si>
  <si>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</si>
  <si>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</si>
  <si>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</si>
  <si>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</si>
  <si>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</si>
  <si>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</si>
  <si>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</si>
  <si>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</si>
  <si>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</si>
  <si>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</si>
  <si>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</si>
  <si>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</si>
  <si>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</si>
  <si>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</si>
  <si>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</si>
  <si>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</si>
  <si>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</si>
  <si>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</si>
  <si>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</si>
  <si>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</si>
  <si>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</si>
  <si>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</si>
  <si>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</si>
  <si>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</si>
  <si>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</si>
  <si>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</si>
  <si>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</si>
  <si>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</si>
  <si>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</si>
  <si>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</si>
  <si>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</si>
  <si>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</si>
  <si>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</si>
  <si>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</si>
  <si>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</si>
  <si>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</si>
  <si>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</si>
  <si>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</si>
  <si>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</si>
  <si>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</si>
  <si>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</si>
  <si>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</si>
  <si>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</si>
  <si>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</si>
  <si>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</si>
  <si>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</si>
  <si>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</si>
  <si>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</si>
  <si>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</si>
  <si>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</si>
  <si>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</si>
  <si>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</si>
  <si>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</si>
  <si>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</si>
  <si>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</si>
  <si>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</si>
  <si>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</si>
  <si>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</si>
  <si>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</si>
  <si>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</si>
  <si>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</si>
  <si>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</si>
  <si>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</si>
  <si>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</si>
  <si>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</si>
  <si>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</si>
  <si>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</si>
  <si>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</si>
  <si>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</si>
  <si>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</si>
  <si>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</si>
  <si>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</si>
  <si>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</si>
  <si>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</si>
  <si>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</si>
  <si>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</si>
  <si>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</si>
  <si>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</si>
  <si>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</si>
  <si>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</si>
  <si>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</si>
  <si>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</si>
  <si>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</si>
  <si>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</si>
  <si>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</si>
  <si>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</si>
  <si>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</si>
  <si>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</si>
  <si>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</si>
  <si>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</si>
  <si>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</si>
  <si>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</si>
  <si>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</si>
  <si>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</si>
  <si>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</si>
  <si>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</si>
  <si>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</si>
  <si>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</si>
  <si>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</si>
  <si>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</si>
  <si>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</si>
  <si>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</si>
  <si>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</si>
  <si>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</si>
  <si>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</si>
  <si>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</si>
  <si>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</si>
  <si>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</si>
  <si>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</si>
  <si>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</si>
  <si>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</si>
  <si>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</si>
  <si>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</si>
  <si>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</si>
  <si>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</si>
  <si>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</si>
  <si>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</si>
  <si>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</si>
  <si>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</si>
  <si>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</si>
  <si>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</si>
  <si>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</si>
  <si>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</si>
  <si>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</si>
  <si>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</si>
  <si>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</si>
  <si>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</si>
  <si>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</si>
  <si>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</si>
  <si>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</si>
  <si>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</si>
  <si>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</si>
  <si>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</si>
  <si>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</si>
  <si>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</si>
  <si>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</si>
  <si>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</si>
  <si>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</si>
  <si>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</si>
  <si>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</si>
  <si>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</si>
  <si>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</si>
  <si>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</si>
  <si>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</si>
  <si>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</si>
  <si>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</si>
  <si>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</si>
  <si>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</si>
  <si>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</si>
  <si>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</si>
  <si>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</si>
  <si>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</si>
  <si>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</si>
  <si>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</si>
  <si>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</si>
  <si>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</si>
  <si>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</si>
  <si>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</si>
  <si>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</si>
  <si>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</si>
  <si>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</si>
  <si>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</si>
  <si>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</si>
  <si>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</si>
  <si>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</si>
  <si>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</si>
  <si>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</si>
  <si>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</si>
  <si>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</si>
  <si>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</si>
  <si>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</si>
  <si>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</si>
  <si>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</si>
  <si>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</si>
  <si>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</si>
  <si>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</si>
  <si>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</si>
  <si>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</si>
  <si>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</si>
  <si>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</si>
  <si>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</si>
  <si>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</si>
  <si>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</si>
  <si>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</si>
  <si>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</si>
  <si>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</si>
  <si>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</si>
  <si>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</si>
  <si>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</si>
  <si>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</si>
  <si>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</si>
  <si>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</si>
  <si>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</si>
  <si>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</si>
  <si>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</si>
  <si>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</si>
  <si>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</si>
  <si>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</si>
  <si>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</si>
  <si>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</si>
  <si>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</si>
  <si>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</si>
  <si>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</si>
  <si>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</si>
  <si>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</si>
  <si>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</si>
  <si>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</si>
  <si>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</si>
  <si>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</si>
  <si>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</si>
  <si>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</si>
  <si>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</si>
  <si>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</si>
  <si>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</si>
  <si>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</si>
  <si>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</si>
  <si>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</si>
  <si>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</si>
  <si>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</si>
  <si>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</si>
  <si>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</si>
  <si>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</si>
  <si>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</si>
  <si>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</si>
  <si>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</si>
  <si>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</si>
  <si>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</si>
  <si>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</si>
  <si>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</si>
  <si>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</si>
  <si>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</si>
  <si>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</si>
  <si>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</si>
  <si>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</si>
  <si>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</si>
  <si>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</si>
  <si>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</si>
  <si>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</si>
  <si>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</si>
  <si>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</si>
  <si>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</si>
  <si>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</si>
  <si>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</si>
  <si>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</si>
  <si>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</si>
  <si>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</si>
  <si>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</si>
  <si>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</si>
  <si>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</si>
  <si>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</si>
  <si>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</si>
  <si>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</si>
  <si>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</si>
  <si>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</si>
  <si>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</si>
  <si>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</si>
  <si>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</si>
  <si>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</si>
  <si>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</si>
  <si>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</si>
  <si>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</si>
  <si>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</si>
  <si>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</si>
  <si>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</si>
  <si>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</si>
  <si>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</si>
  <si>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</si>
  <si>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</si>
  <si>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</si>
  <si>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</si>
  <si>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</si>
  <si>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</si>
  <si>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</si>
  <si>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</si>
  <si>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</si>
  <si>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</si>
  <si>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</si>
  <si>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</si>
  <si>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</si>
  <si>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</si>
  <si>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</si>
  <si>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</si>
  <si>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</si>
  <si>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</si>
  <si>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</si>
  <si>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</si>
  <si>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</si>
  <si>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</si>
  <si>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</si>
  <si>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</si>
  <si>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</si>
  <si>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</si>
  <si>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</si>
  <si>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</si>
  <si>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</si>
  <si>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</si>
  <si>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</si>
  <si>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</si>
  <si>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</si>
  <si>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</si>
  <si>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</si>
  <si>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</si>
  <si>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</si>
  <si>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</si>
  <si>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</si>
  <si>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</si>
  <si>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</si>
  <si>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</si>
  <si>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</si>
  <si>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</si>
  <si>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</si>
  <si>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</si>
  <si>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</si>
  <si>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</si>
  <si>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</si>
  <si>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</si>
  <si>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</si>
  <si>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</si>
  <si>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</si>
  <si>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</si>
  <si>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</si>
  <si>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</si>
  <si>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</si>
  <si>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</si>
  <si>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</si>
  <si>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</si>
  <si>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</si>
  <si>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</si>
  <si>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</si>
  <si>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</si>
  <si>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</si>
  <si>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</si>
  <si>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</si>
  <si>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</si>
  <si>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</si>
  <si>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</si>
  <si>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</si>
  <si>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</si>
  <si>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</si>
  <si>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</si>
  <si>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</si>
  <si>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</si>
  <si>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</si>
  <si>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</si>
  <si>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</si>
  <si>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</si>
  <si>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</si>
  <si>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</si>
  <si>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</si>
  <si>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</si>
  <si>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</si>
  <si>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</si>
  <si>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</si>
  <si>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</si>
  <si>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</si>
  <si>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</si>
  <si>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</si>
  <si>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</si>
  <si>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</si>
  <si>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</si>
  <si>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</si>
  <si>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</si>
  <si>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</si>
  <si>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</si>
  <si>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</si>
  <si>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</si>
  <si>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</si>
  <si>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</si>
  <si>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</si>
  <si>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</si>
  <si>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</si>
  <si>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</si>
  <si>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</si>
  <si>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</si>
  <si>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</si>
  <si>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</si>
  <si>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</si>
  <si>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</si>
  <si>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</si>
  <si>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</si>
  <si>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</si>
  <si>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</si>
  <si>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</si>
  <si>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</si>
  <si>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</si>
  <si>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</si>
  <si>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</si>
  <si>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</si>
  <si>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</si>
  <si>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</si>
  <si>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</si>
  <si>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</si>
  <si>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</si>
  <si>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</si>
  <si>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</si>
  <si>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</si>
  <si>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</si>
  <si>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</si>
  <si>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</si>
  <si>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</si>
  <si>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</si>
  <si>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</si>
  <si>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</si>
  <si>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</si>
  <si>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</si>
  <si>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</si>
  <si>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</si>
  <si>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</si>
  <si>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</si>
  <si>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</si>
  <si>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</si>
  <si>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</si>
  <si>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</si>
  <si>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</si>
  <si>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</si>
  <si>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</si>
  <si>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</si>
  <si>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</si>
  <si>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</si>
  <si>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</si>
  <si>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</si>
  <si>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</si>
  <si>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</si>
  <si>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</si>
  <si>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</si>
  <si>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</si>
  <si>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</si>
  <si>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</si>
  <si>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</si>
  <si>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</si>
  <si>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</si>
  <si>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</si>
  <si>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</si>
  <si>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</si>
  <si>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</si>
  <si>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</si>
  <si>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</si>
  <si>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</si>
  <si>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</si>
  <si>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</si>
  <si>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</si>
  <si>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</si>
  <si>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</si>
  <si>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</si>
  <si>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</si>
  <si>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</si>
  <si>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</si>
  <si>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</si>
  <si>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</si>
  <si>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</si>
  <si>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</si>
  <si>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</si>
  <si>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</si>
  <si>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</si>
  <si>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</si>
  <si>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</si>
  <si>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</si>
  <si>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</si>
  <si>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</si>
  <si>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</si>
  <si>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</si>
  <si>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</si>
  <si>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</si>
  <si>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</si>
  <si>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</si>
  <si>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</si>
  <si>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</si>
  <si>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</si>
  <si>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</si>
  <si>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</si>
  <si>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</si>
  <si>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</si>
  <si>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</si>
  <si>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</si>
  <si>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</si>
  <si>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</si>
  <si>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</si>
  <si>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</si>
  <si>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</si>
  <si>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</si>
  <si>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</si>
  <si>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</si>
  <si>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</si>
  <si>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</si>
  <si>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</si>
  <si>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</si>
  <si>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</si>
  <si>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</si>
  <si>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</si>
  <si>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</si>
  <si>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</si>
  <si>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</si>
  <si>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</si>
  <si>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</si>
  <si>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</si>
  <si>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</si>
  <si>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</si>
  <si>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</si>
  <si>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</si>
  <si>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</si>
  <si>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</si>
  <si>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</si>
  <si>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</si>
  <si>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</si>
  <si>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</si>
  <si>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</si>
  <si>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</si>
  <si>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</si>
  <si>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</si>
  <si>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</si>
  <si>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</si>
  <si>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</si>
  <si>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</si>
  <si>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</si>
  <si>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</si>
  <si>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</si>
  <si>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</si>
  <si>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</si>
  <si>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</si>
  <si>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</si>
  <si>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</si>
  <si>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</si>
  <si>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</si>
  <si>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</si>
  <si>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</si>
  <si>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</si>
  <si>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</si>
  <si>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</si>
  <si>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</si>
  <si>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</si>
  <si>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</si>
  <si>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</si>
  <si>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</si>
  <si>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</si>
  <si>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</si>
  <si>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</si>
  <si>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</si>
  <si>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</si>
  <si>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</si>
  <si>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</si>
  <si>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</si>
  <si>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</si>
  <si>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</si>
  <si>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</si>
  <si>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</si>
  <si>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</si>
  <si>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</si>
  <si>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</si>
  <si>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</si>
  <si>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</si>
  <si>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</si>
  <si>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</si>
  <si>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</si>
  <si>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</si>
  <si>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</si>
  <si>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</si>
  <si>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</si>
  <si>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</si>
  <si>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</si>
  <si>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</si>
  <si>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</si>
  <si>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</si>
  <si>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</si>
  <si>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</si>
  <si>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</si>
  <si>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</si>
  <si>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</si>
  <si>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</si>
  <si>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</si>
  <si>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</si>
  <si>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</si>
  <si>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</si>
  <si>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</si>
  <si>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</si>
  <si>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</si>
  <si>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</si>
  <si>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</si>
  <si>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</si>
  <si>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</si>
  <si>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</si>
  <si>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</si>
  <si>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</si>
  <si>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</si>
  <si>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</si>
  <si>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</si>
  <si>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</si>
  <si>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</si>
  <si>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</si>
  <si>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</si>
  <si>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</si>
  <si>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</si>
  <si>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</si>
  <si>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</si>
  <si>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</si>
  <si>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</si>
  <si>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</si>
  <si>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</si>
  <si>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</si>
  <si>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</si>
  <si>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</si>
  <si>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</si>
  <si>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</si>
  <si>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</si>
  <si>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</si>
  <si>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</si>
  <si>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</si>
  <si>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</si>
  <si>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</si>
  <si>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</si>
  <si>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</si>
  <si>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</si>
  <si>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</si>
  <si>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</si>
  <si>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</si>
  <si>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</si>
  <si>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</si>
  <si>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</si>
  <si>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</si>
  <si>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</si>
  <si>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</si>
  <si>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</si>
  <si>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</si>
  <si>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</si>
  <si>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</si>
  <si>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</si>
  <si>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</si>
  <si>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</si>
  <si>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</si>
  <si>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</si>
  <si>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</si>
  <si>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</si>
  <si>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</si>
  <si>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</si>
  <si>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</si>
  <si>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</si>
  <si>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</si>
  <si>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</si>
  <si>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</si>
  <si>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</si>
  <si>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</si>
  <si>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</si>
  <si>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</si>
  <si>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</si>
  <si>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</si>
  <si>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</si>
  <si>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</si>
  <si>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</si>
  <si>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</si>
  <si>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</si>
  <si>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</si>
  <si>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</si>
  <si>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</si>
  <si>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</si>
  <si>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</si>
  <si>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</si>
  <si>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</si>
  <si>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</si>
  <si>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</si>
  <si>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</si>
  <si>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</si>
  <si>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</si>
  <si>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</si>
  <si>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</si>
  <si>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</si>
  <si>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</si>
  <si>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</si>
  <si>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</si>
  <si>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</si>
  <si>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</si>
  <si>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</si>
  <si>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</si>
  <si>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</si>
  <si>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</si>
  <si>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</si>
  <si>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</si>
  <si>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</si>
  <si>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</si>
  <si>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</si>
  <si>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</si>
  <si>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</si>
  <si>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</si>
  <si>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</si>
  <si>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</si>
  <si>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</si>
  <si>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</si>
  <si>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</si>
  <si>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</si>
  <si>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</si>
  <si>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</si>
  <si>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</si>
  <si>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</si>
  <si>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</si>
  <si>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</si>
  <si>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</si>
  <si>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</si>
  <si>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</si>
  <si>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</si>
  <si>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</si>
  <si>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</si>
  <si>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</si>
  <si>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</si>
  <si>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</si>
  <si>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</si>
  <si>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</si>
  <si>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</si>
  <si>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</si>
  <si>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</si>
  <si>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</si>
  <si>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</si>
  <si>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</si>
  <si>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</si>
  <si>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</si>
  <si>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</si>
  <si>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</si>
  <si>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</si>
  <si>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</si>
  <si>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</si>
  <si>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</si>
  <si>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</si>
  <si>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</si>
  <si>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</si>
  <si>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</si>
  <si>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</si>
  <si>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</si>
  <si>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</si>
  <si>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</si>
  <si>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</si>
  <si>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</si>
  <si>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</si>
  <si>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</si>
  <si>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</si>
  <si>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</si>
  <si>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</si>
  <si>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</si>
  <si>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</si>
  <si>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</si>
  <si>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</si>
  <si>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</si>
  <si>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</si>
  <si>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</si>
  <si>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</si>
  <si>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</si>
  <si>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</si>
  <si>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</si>
  <si>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</si>
  <si>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</si>
  <si>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</si>
  <si>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</si>
  <si>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</si>
  <si>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</si>
  <si>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</si>
  <si>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</si>
  <si>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</si>
  <si>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</si>
  <si>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</si>
  <si>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</si>
  <si>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</si>
  <si>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</si>
  <si>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</si>
  <si>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</si>
  <si>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</si>
  <si>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</si>
  <si>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</si>
  <si>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</si>
  <si>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</si>
  <si>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</si>
  <si>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</si>
  <si>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</si>
  <si>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</si>
  <si>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</si>
  <si>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</si>
  <si>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</si>
  <si>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</si>
  <si>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</si>
  <si>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</si>
  <si>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</si>
  <si>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</si>
  <si>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</si>
  <si>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</si>
  <si>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</si>
  <si>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</si>
  <si>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</si>
  <si>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</si>
  <si>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</si>
  <si>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</si>
  <si>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</si>
  <si>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</si>
  <si>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</si>
  <si>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</si>
  <si>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</si>
  <si>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</si>
  <si>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</si>
  <si>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</si>
  <si>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</si>
  <si>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</si>
  <si>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</si>
  <si>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</si>
  <si>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</si>
  <si>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</si>
  <si>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</si>
  <si>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</si>
  <si>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</si>
  <si>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</si>
  <si>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</si>
  <si>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</si>
  <si>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</si>
  <si>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</si>
  <si>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</si>
  <si>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</si>
  <si>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</si>
  <si>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</si>
  <si>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</si>
  <si>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</si>
  <si>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</si>
  <si>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</si>
  <si>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</si>
  <si>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</si>
  <si>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</si>
  <si>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</si>
  <si>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</si>
  <si>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</si>
  <si>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</si>
  <si>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</si>
  <si>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</si>
  <si>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</si>
  <si>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</si>
  <si>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</si>
  <si>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</si>
  <si>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</si>
  <si>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</si>
  <si>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</si>
  <si>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</si>
  <si>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</si>
  <si>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</si>
  <si>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</si>
  <si>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</si>
  <si>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</si>
  <si>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</si>
  <si>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</si>
  <si>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</si>
  <si>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</si>
  <si>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</si>
  <si>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</si>
  <si>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</si>
  <si>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</si>
  <si>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</si>
  <si>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</si>
  <si>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</si>
  <si>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</si>
  <si>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</si>
  <si>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</si>
  <si>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</si>
  <si>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</si>
  <si>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</si>
  <si>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</si>
  <si>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</si>
  <si>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</si>
  <si>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</si>
  <si>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</si>
  <si>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</si>
  <si>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</si>
  <si>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</si>
  <si>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</si>
  <si>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</si>
  <si>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</si>
  <si>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</si>
  <si>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</si>
  <si>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</si>
  <si>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</si>
  <si>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</si>
  <si>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</si>
  <si>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</si>
  <si>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</si>
  <si>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</si>
  <si>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</si>
  <si>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</si>
  <si>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</si>
  <si>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</si>
  <si>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</si>
  <si>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</si>
  <si>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</si>
  <si>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</si>
  <si>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</si>
  <si>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</si>
  <si>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</si>
  <si>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</si>
  <si>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</si>
  <si>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</si>
  <si>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</si>
  <si>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</si>
  <si>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</si>
  <si>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</si>
  <si>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</si>
  <si>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</si>
  <si>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</si>
  <si>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</si>
  <si>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</si>
  <si>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</si>
  <si>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</si>
  <si>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</si>
  <si>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</si>
  <si>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</si>
  <si>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</si>
  <si>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</si>
  <si>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</si>
  <si>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</si>
  <si>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</si>
  <si>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</si>
  <si>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</si>
  <si>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</si>
  <si>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</si>
  <si>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</si>
  <si>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</si>
  <si>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</si>
  <si>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</si>
  <si>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</si>
  <si>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</si>
  <si>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</si>
  <si>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</si>
  <si>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</si>
  <si>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</si>
  <si>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</si>
  <si>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</si>
  <si>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</si>
  <si>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</si>
  <si>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</si>
  <si>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</si>
  <si>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</si>
  <si>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</si>
  <si>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</si>
  <si>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</si>
  <si>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</si>
  <si>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</si>
  <si>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</si>
  <si>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</si>
  <si>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</si>
  <si>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</si>
  <si>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</si>
  <si>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</si>
  <si>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</si>
  <si>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</si>
  <si>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</si>
  <si>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</si>
  <si>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</si>
  <si>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</si>
  <si>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</si>
  <si>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</si>
  <si>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</si>
  <si>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</si>
  <si>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</si>
  <si>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</si>
  <si>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</si>
  <si>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</si>
  <si>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</si>
  <si>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</si>
  <si>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</si>
  <si>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</si>
  <si>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</si>
  <si>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</si>
  <si>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</si>
  <si>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</si>
  <si>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</si>
  <si>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</si>
  <si>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</si>
  <si>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</si>
  <si>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</si>
  <si>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</si>
  <si>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</si>
  <si>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</si>
  <si>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</si>
  <si>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</si>
  <si>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</si>
  <si>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</si>
  <si>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</si>
  <si>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</si>
  <si>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</si>
  <si>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</si>
  <si>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</si>
  <si>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</si>
  <si>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</si>
  <si>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</si>
  <si>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</si>
  <si>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</si>
  <si>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</si>
  <si>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</si>
  <si>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</si>
  <si>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</si>
  <si>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</si>
  <si>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</si>
  <si>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</si>
  <si>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</si>
  <si>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</si>
  <si>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</si>
  <si>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</si>
  <si>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</si>
  <si>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</si>
  <si>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</si>
  <si>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</si>
  <si>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</si>
  <si>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</si>
  <si>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</si>
  <si>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</si>
  <si>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</si>
  <si>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</si>
  <si>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</si>
  <si>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</si>
  <si>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</si>
  <si>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</si>
  <si>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</si>
  <si>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</si>
  <si>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</si>
  <si>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</si>
  <si>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</si>
  <si>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</si>
  <si>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</si>
  <si>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</si>
  <si>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</si>
  <si>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</si>
  <si>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</si>
  <si>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</si>
  <si>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</si>
  <si>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</si>
  <si>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</si>
  <si>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</si>
  <si>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</si>
  <si>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</si>
  <si>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</si>
  <si>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</si>
  <si>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</si>
  <si>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</si>
  <si>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</si>
  <si>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</si>
  <si>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</si>
  <si>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</si>
  <si>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</si>
  <si>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</si>
  <si>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</si>
  <si>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</si>
  <si>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</si>
  <si>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</si>
  <si>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</si>
  <si>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</si>
  <si>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</si>
  <si>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</si>
  <si>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</si>
  <si>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</si>
  <si>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</si>
  <si>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</si>
  <si>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</si>
  <si>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</si>
  <si>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</si>
  <si>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</si>
  <si>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</si>
  <si>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</si>
  <si>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</si>
  <si>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</si>
  <si>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</si>
  <si>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</si>
  <si>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</si>
  <si>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</si>
  <si>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</si>
  <si>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</si>
  <si>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</si>
  <si>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</si>
  <si>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</si>
  <si>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</si>
  <si>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</si>
  <si>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</si>
  <si>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</si>
  <si>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</si>
  <si>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</si>
  <si>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</si>
  <si>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</si>
  <si>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</si>
  <si>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</si>
  <si>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</si>
  <si>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</si>
  <si>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</si>
  <si>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</si>
  <si>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</si>
  <si>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</si>
  <si>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</si>
  <si>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</si>
  <si>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</si>
  <si>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</si>
  <si>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</si>
  <si>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</si>
  <si>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</si>
  <si>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</si>
  <si>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</si>
  <si>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</si>
  <si>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</si>
  <si>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</si>
  <si>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</si>
  <si>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</si>
  <si>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</si>
  <si>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</si>
  <si>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</si>
  <si>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</si>
  <si>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</si>
  <si>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</si>
  <si>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</si>
  <si>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</si>
  <si>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</si>
  <si>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</si>
  <si>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</si>
  <si>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</si>
  <si>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</si>
  <si>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</si>
  <si>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</si>
  <si>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</si>
  <si>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</si>
  <si>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</si>
  <si>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</si>
  <si>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</si>
  <si>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</si>
  <si>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</si>
  <si>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</si>
  <si>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</si>
  <si>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</si>
  <si>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</si>
  <si>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</si>
  <si>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</si>
  <si>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</si>
  <si>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</si>
  <si>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</si>
  <si>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</si>
  <si>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</si>
  <si>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</si>
  <si>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</si>
  <si>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</si>
  <si>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</si>
  <si>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</si>
  <si>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</si>
  <si>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</si>
  <si>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</si>
  <si>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</si>
  <si>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</si>
  <si>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</si>
  <si>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</si>
  <si>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</si>
  <si>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</si>
  <si>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</si>
  <si>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</si>
  <si>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</si>
  <si>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</si>
  <si>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</si>
  <si>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</si>
  <si>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</si>
  <si>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</si>
  <si>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</si>
  <si>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</si>
  <si>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</si>
  <si>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</si>
  <si>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</si>
  <si>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</si>
  <si>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</si>
  <si>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</si>
  <si>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</si>
  <si>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</si>
  <si>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</si>
  <si>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</si>
  <si>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</si>
  <si>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</si>
  <si>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</si>
  <si>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</si>
  <si>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</si>
  <si>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</si>
  <si>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</si>
  <si>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</si>
  <si>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</si>
  <si>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</si>
  <si>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</si>
  <si>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</si>
  <si>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</si>
  <si>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</si>
  <si>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</si>
  <si>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</si>
  <si>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</si>
  <si>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</si>
  <si>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</si>
  <si>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</si>
  <si>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</si>
  <si>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</si>
  <si>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</si>
  <si>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</si>
  <si>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</si>
  <si>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</si>
  <si>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</si>
  <si>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</si>
  <si>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</si>
  <si>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</si>
  <si>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</si>
  <si>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</si>
  <si>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</si>
  <si>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</si>
  <si>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</si>
  <si>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</si>
  <si>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</si>
  <si>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</si>
  <si>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</si>
  <si>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</si>
  <si>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</si>
  <si>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</si>
  <si>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</si>
  <si>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</si>
  <si>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</si>
  <si>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</si>
  <si>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</si>
  <si>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</si>
  <si>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</si>
  <si>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</si>
  <si>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</si>
  <si>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</si>
  <si>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</si>
  <si>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</si>
  <si>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</si>
  <si>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</si>
  <si>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</si>
  <si>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</si>
  <si>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</si>
  <si>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</si>
  <si>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</si>
  <si>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</si>
  <si>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</si>
  <si>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</si>
  <si>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</si>
  <si>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</si>
  <si>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</si>
  <si>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</si>
  <si>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</si>
  <si>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</si>
  <si>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</si>
  <si>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</si>
  <si>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</si>
  <si>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</si>
  <si>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</si>
  <si>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</si>
  <si>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</si>
  <si>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</si>
  <si>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</si>
  <si>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</si>
  <si>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</si>
  <si>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</si>
  <si>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</si>
  <si>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</si>
  <si>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</si>
  <si>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</si>
  <si>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</si>
  <si>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</si>
  <si>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</si>
  <si>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</si>
  <si>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</si>
  <si>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</si>
  <si>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</si>
  <si>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</si>
  <si>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</si>
  <si>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</si>
  <si>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</si>
  <si>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</si>
  <si>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</si>
  <si>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</si>
  <si>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</si>
  <si>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</si>
  <si>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</si>
  <si>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</si>
  <si>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</si>
  <si>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</si>
  <si>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</si>
  <si>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</si>
  <si>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</si>
  <si>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</si>
  <si>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</si>
  <si>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</si>
  <si>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</si>
  <si>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</si>
  <si>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</si>
  <si>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</si>
  <si>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</si>
  <si>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</si>
  <si>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</si>
  <si>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</si>
  <si>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</si>
  <si>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</si>
  <si>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</si>
  <si>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</si>
  <si>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</si>
  <si>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</si>
  <si>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</si>
  <si>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</si>
  <si>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</si>
  <si>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</si>
  <si>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</si>
  <si>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</si>
  <si>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</si>
  <si>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</si>
  <si>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</si>
  <si>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</si>
  <si>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</si>
  <si>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</si>
  <si>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</si>
  <si>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</si>
  <si>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</si>
  <si>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</si>
  <si>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</si>
  <si>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</si>
  <si>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</si>
  <si>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</si>
  <si>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</si>
  <si>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</si>
  <si>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</si>
  <si>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</si>
  <si>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</si>
  <si>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</si>
  <si>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</si>
  <si>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</si>
  <si>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</si>
  <si>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</si>
  <si>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</si>
  <si>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</si>
  <si>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</si>
  <si>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</si>
  <si>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</si>
  <si>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</si>
  <si>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</si>
  <si>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</si>
  <si>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</si>
  <si>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</si>
  <si>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</si>
  <si>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</si>
  <si>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</si>
  <si>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</si>
  <si>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</si>
  <si>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</si>
  <si>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</si>
  <si>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</si>
  <si>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</si>
  <si>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</si>
  <si>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</si>
  <si>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</si>
  <si>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</si>
  <si>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</si>
  <si>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</si>
  <si>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</si>
  <si>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</si>
  <si>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</si>
  <si>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</si>
  <si>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</si>
  <si>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</si>
  <si>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</si>
  <si>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</si>
  <si>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</si>
  <si>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</si>
  <si>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</si>
  <si>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</si>
  <si>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</si>
  <si>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</si>
  <si>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</si>
  <si>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</si>
  <si>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</si>
  <si>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</si>
  <si>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</si>
  <si>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</si>
  <si>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</si>
  <si>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</si>
  <si>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</si>
  <si>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</si>
  <si>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</si>
  <si>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</si>
  <si>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</si>
  <si>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</si>
  <si>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</si>
  <si>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</si>
  <si>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</si>
  <si>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</si>
  <si>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</si>
  <si>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</si>
  <si>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</si>
  <si>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</si>
  <si>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</si>
  <si>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</si>
  <si>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</si>
  <si>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</si>
  <si>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</si>
  <si>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</si>
  <si>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</si>
  <si>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</si>
  <si>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</si>
  <si>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</si>
  <si>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</si>
  <si>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</si>
  <si>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</si>
  <si>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</si>
  <si>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</si>
  <si>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</si>
  <si>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</si>
  <si>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</si>
  <si>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</si>
  <si>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</si>
  <si>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</si>
  <si>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</si>
  <si>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</si>
  <si>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</si>
  <si>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</si>
  <si>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</si>
  <si>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</si>
  <si>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</si>
  <si>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</si>
  <si>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</si>
  <si>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</si>
  <si>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</si>
  <si>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</si>
  <si>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</si>
  <si>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</si>
  <si>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</si>
  <si>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</si>
  <si>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</si>
  <si>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</si>
  <si>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</si>
  <si>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</si>
  <si>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</si>
  <si>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</si>
  <si>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</si>
  <si>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</si>
  <si>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</si>
  <si>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</si>
  <si>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</si>
  <si>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</si>
  <si>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</si>
  <si>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</si>
  <si>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</si>
  <si>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</si>
  <si>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</si>
  <si>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</si>
  <si>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</si>
  <si>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</si>
  <si>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</si>
  <si>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</si>
  <si>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</si>
  <si>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</si>
  <si>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</si>
  <si>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</si>
  <si>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</si>
  <si>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</si>
  <si>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</si>
  <si>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</si>
  <si>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</si>
  <si>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</si>
  <si>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</si>
  <si>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</si>
  <si>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</si>
  <si>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</si>
  <si>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</si>
  <si>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</si>
  <si>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</si>
  <si>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</si>
  <si>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</si>
  <si>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</si>
  <si>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</si>
  <si>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</si>
  <si>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</si>
  <si>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</si>
  <si>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</si>
  <si>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</si>
  <si>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</si>
  <si>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</si>
  <si>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</si>
  <si>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</si>
  <si>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</si>
  <si>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</si>
  <si>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</si>
  <si>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</si>
  <si>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</si>
  <si>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</si>
  <si>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</si>
  <si>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</si>
  <si>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</si>
  <si>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</si>
  <si>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</si>
  <si>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</si>
  <si>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</si>
  <si>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</si>
  <si>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</si>
  <si>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</si>
  <si>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</si>
  <si>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</si>
  <si>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</si>
  <si>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</si>
  <si>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</si>
  <si>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</si>
  <si>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</si>
  <si>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</si>
  <si>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</si>
  <si>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</si>
  <si>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</si>
  <si>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</si>
  <si>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</si>
  <si>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</si>
  <si>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</si>
  <si>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</si>
  <si>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</si>
  <si>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</si>
  <si>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</si>
  <si>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</si>
  <si>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</si>
  <si>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</si>
  <si>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</si>
  <si>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</si>
  <si>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</si>
  <si>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</si>
  <si>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</si>
  <si>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</si>
  <si>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</si>
  <si>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</si>
  <si>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</si>
  <si>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</si>
  <si>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</si>
  <si>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</si>
  <si>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</si>
  <si>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</si>
  <si>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</si>
  <si>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</si>
  <si>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</si>
  <si>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</si>
  <si>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</si>
  <si>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</si>
  <si>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</si>
  <si>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</si>
  <si>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</si>
  <si>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</si>
  <si>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</si>
  <si>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</si>
  <si>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</si>
  <si>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</si>
  <si>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</si>
  <si>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</si>
  <si>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</si>
  <si>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</si>
  <si>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</si>
  <si>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</si>
  <si>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</si>
  <si>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</si>
  <si>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</si>
  <si>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</si>
  <si>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</si>
  <si>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</si>
  <si>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</si>
  <si>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</si>
  <si>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</si>
  <si>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</si>
  <si>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</si>
  <si>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</si>
  <si>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</si>
  <si>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</si>
  <si>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</si>
  <si>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</si>
  <si>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</si>
  <si>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</si>
  <si>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</si>
  <si>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</si>
  <si>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</si>
  <si>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</si>
  <si>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</si>
  <si>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</si>
  <si>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</si>
  <si>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</si>
  <si>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</si>
  <si>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</si>
  <si>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</si>
  <si>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</si>
  <si>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</si>
  <si>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</si>
  <si>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</si>
  <si>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</si>
  <si>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</si>
  <si>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</si>
  <si>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</si>
  <si>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</si>
  <si>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</si>
  <si>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</si>
  <si>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</si>
  <si>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</si>
  <si>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</si>
  <si>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</si>
  <si>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</si>
  <si>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</si>
  <si>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</si>
  <si>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</si>
  <si>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</si>
  <si>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</si>
  <si>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</si>
  <si>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</si>
  <si>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</si>
  <si>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</si>
  <si>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</si>
  <si>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</si>
  <si>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</si>
  <si>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</si>
  <si>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</si>
  <si>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</si>
  <si>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</si>
  <si>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</si>
  <si>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</si>
  <si>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</si>
  <si>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</si>
  <si>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</si>
  <si>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</si>
  <si>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</si>
  <si>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</si>
  <si>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</si>
  <si>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</si>
  <si>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</si>
  <si>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</si>
  <si>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</si>
  <si>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</si>
  <si>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</si>
  <si>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</si>
  <si>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</si>
  <si>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</si>
  <si>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</si>
  <si>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</si>
  <si>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</si>
  <si>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</si>
  <si>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</si>
  <si>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</si>
  <si>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</si>
  <si>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</si>
  <si>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</si>
  <si>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</si>
  <si>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</si>
  <si>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</si>
  <si>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</si>
  <si>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</si>
  <si>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</si>
  <si>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</si>
  <si>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</si>
  <si>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</si>
  <si>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</si>
  <si>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</si>
  <si>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</si>
  <si>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</si>
  <si>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</si>
  <si>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</si>
  <si>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</si>
  <si>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</si>
  <si>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</si>
  <si>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</si>
  <si>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</si>
  <si>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</si>
  <si>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</si>
  <si>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</si>
  <si>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</si>
  <si>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</si>
  <si>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</si>
  <si>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</si>
  <si>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</si>
  <si>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</si>
  <si>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</si>
  <si>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</si>
  <si>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</si>
  <si>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</si>
  <si>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</si>
  <si>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</si>
  <si>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</si>
  <si>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</si>
  <si>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</si>
  <si>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</si>
  <si>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</si>
  <si>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</si>
  <si>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</si>
  <si>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</si>
  <si>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</si>
  <si>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</si>
  <si>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</si>
  <si>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</si>
  <si>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</si>
  <si>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</si>
  <si>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</si>
  <si>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</si>
  <si>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</si>
  <si>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</si>
  <si>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</si>
  <si>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</si>
  <si>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</si>
  <si>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</si>
  <si>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</si>
  <si>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</si>
  <si>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</si>
  <si>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</si>
  <si>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</si>
  <si>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</si>
  <si>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</si>
  <si>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</si>
  <si>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</si>
  <si>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</si>
  <si>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</si>
  <si>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</si>
  <si>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</si>
  <si>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</si>
  <si>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</si>
  <si>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</si>
  <si>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</si>
  <si>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</si>
  <si>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</si>
  <si>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</si>
  <si>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</si>
  <si>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</si>
  <si>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</si>
  <si>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</si>
  <si>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</si>
  <si>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</si>
  <si>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</si>
  <si>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</si>
  <si>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</si>
  <si>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</si>
  <si>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</si>
  <si>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</si>
  <si>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</si>
  <si>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</si>
  <si>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</si>
  <si>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</si>
  <si>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</si>
  <si>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</si>
  <si>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</si>
  <si>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</si>
  <si>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</si>
  <si>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</si>
  <si>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</si>
  <si>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</si>
  <si>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</si>
  <si>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</si>
  <si>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</si>
  <si>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</si>
  <si>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</si>
  <si>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</si>
  <si>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</si>
  <si>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</si>
  <si>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</si>
  <si>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</si>
  <si>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</si>
  <si>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</si>
  <si>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</si>
  <si>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</si>
  <si>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</si>
  <si>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</si>
  <si>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</si>
  <si>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</si>
  <si>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</si>
  <si>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</si>
  <si>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</si>
  <si>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</si>
  <si>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</si>
  <si>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</si>
  <si>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</si>
  <si>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</si>
  <si>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</si>
  <si>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</si>
  <si>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</si>
  <si>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</si>
  <si>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</si>
  <si>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</si>
  <si>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</si>
  <si>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</si>
  <si>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</si>
  <si>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</si>
  <si>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</si>
  <si>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</si>
  <si>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</si>
  <si>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</si>
  <si>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</si>
  <si>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</si>
  <si>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</si>
  <si>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</si>
  <si>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</si>
  <si>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</si>
  <si>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</si>
  <si>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</si>
  <si>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</si>
  <si>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</si>
  <si>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</si>
  <si>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</si>
  <si>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</si>
  <si>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</si>
  <si>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</si>
  <si>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</si>
  <si>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</si>
  <si>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</si>
  <si>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</si>
  <si>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</si>
  <si>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</si>
  <si>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</si>
  <si>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</si>
  <si>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</si>
  <si>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</si>
  <si>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</si>
  <si>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</si>
  <si>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</si>
  <si>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</si>
  <si>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</si>
  <si>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</si>
  <si>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</si>
  <si>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</si>
  <si>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</si>
  <si>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</si>
  <si>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</si>
  <si>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</si>
  <si>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</si>
  <si>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</si>
  <si>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</si>
  <si>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</si>
  <si>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</si>
  <si>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</si>
  <si>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</si>
  <si>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</si>
  <si>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</si>
  <si>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</si>
  <si>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</si>
  <si>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</si>
  <si>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</si>
  <si>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</si>
  <si>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</si>
  <si>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</si>
  <si>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</si>
  <si>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</si>
  <si>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</si>
  <si>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</si>
  <si>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</si>
  <si>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</si>
  <si>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</si>
  <si>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</si>
  <si>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</si>
  <si>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</si>
  <si>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</si>
  <si>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</si>
  <si>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</si>
  <si>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</si>
  <si>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</si>
  <si>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</si>
  <si>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</si>
  <si>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</si>
  <si>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</si>
  <si>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</si>
  <si>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</si>
  <si>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</si>
  <si>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</si>
  <si>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</si>
  <si>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</si>
  <si>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</si>
  <si>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</si>
  <si>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</si>
  <si>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</si>
  <si>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</si>
  <si>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</si>
  <si>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</si>
  <si>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</si>
  <si>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</si>
  <si>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</si>
  <si>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</si>
  <si>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</si>
  <si>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</si>
  <si>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</si>
  <si>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</si>
  <si>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</si>
  <si>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</si>
  <si>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</si>
  <si>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</si>
  <si>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</si>
  <si>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</si>
  <si>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</si>
  <si>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</si>
  <si>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</si>
  <si>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</si>
  <si>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</si>
  <si>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</si>
  <si>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</si>
  <si>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</si>
  <si>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</si>
  <si>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</si>
  <si>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</si>
  <si>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</si>
  <si>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</si>
  <si>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</si>
  <si>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</si>
  <si>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</si>
  <si>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</si>
  <si>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</si>
  <si>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</si>
  <si>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</si>
  <si>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</si>
  <si>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</si>
  <si>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</si>
  <si>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</si>
  <si>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</si>
  <si>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</si>
  <si>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</si>
  <si>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</si>
  <si>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</si>
  <si>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</si>
  <si>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</si>
  <si>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</si>
  <si>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</si>
  <si>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</si>
  <si>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</si>
  <si>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</si>
  <si>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</si>
  <si>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</si>
  <si>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</si>
  <si>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</si>
  <si>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</si>
  <si>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</si>
  <si>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</si>
  <si>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</si>
  <si>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</si>
  <si>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</si>
  <si>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</si>
  <si>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</si>
  <si>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</si>
  <si>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</si>
  <si>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</si>
  <si>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</si>
  <si>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</si>
  <si>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</si>
  <si>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</si>
  <si>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</si>
  <si>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</si>
  <si>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</si>
  <si>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</si>
  <si>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</si>
  <si>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</si>
  <si>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</si>
  <si>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</si>
  <si>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</si>
  <si>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</si>
  <si>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</si>
  <si>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</si>
  <si>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</si>
  <si>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</si>
  <si>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</si>
  <si>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</si>
  <si>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</si>
  <si>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</si>
  <si>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</si>
  <si>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</si>
  <si>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</si>
  <si>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</si>
  <si>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</si>
  <si>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</si>
  <si>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</si>
  <si>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</si>
  <si>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</si>
  <si>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</si>
  <si>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</si>
  <si>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</si>
  <si>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</si>
  <si>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</si>
  <si>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</si>
  <si>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</si>
  <si>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</si>
  <si>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</si>
  <si>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</si>
  <si>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</si>
  <si>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</si>
  <si>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</si>
  <si>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</si>
  <si>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</si>
  <si>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</si>
  <si>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</si>
  <si>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</si>
  <si>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</si>
  <si>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</si>
  <si>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</si>
  <si>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</si>
  <si>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</si>
  <si>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</si>
  <si>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</si>
  <si>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</si>
  <si>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</si>
  <si>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</si>
  <si>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</si>
  <si>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</si>
  <si>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</si>
  <si>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</si>
  <si>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</si>
  <si>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</si>
  <si>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</si>
  <si>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</si>
  <si>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</si>
  <si>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</si>
  <si>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</si>
  <si>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</si>
  <si>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</si>
  <si>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</si>
  <si>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</si>
  <si>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</si>
  <si>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</si>
  <si>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</si>
  <si>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</si>
  <si>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</si>
  <si>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</si>
  <si>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</si>
  <si>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</si>
  <si>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</si>
  <si>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</si>
  <si>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</si>
  <si>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</si>
  <si>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</si>
  <si>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</si>
  <si>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</si>
  <si>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</si>
  <si>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</si>
  <si>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</si>
  <si>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</si>
  <si>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</si>
  <si>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</si>
  <si>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</si>
  <si>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</si>
  <si>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</si>
  <si>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</si>
  <si>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</si>
  <si>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</si>
  <si>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</si>
  <si>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</si>
  <si>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</si>
  <si>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</si>
  <si>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</si>
  <si>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</si>
  <si>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</si>
  <si>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</si>
  <si>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</si>
  <si>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</si>
  <si>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</si>
  <si>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</si>
  <si>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</si>
  <si>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</si>
  <si>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</si>
  <si>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</si>
  <si>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</si>
  <si>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</si>
  <si>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</si>
  <si>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</si>
  <si>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</si>
  <si>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</si>
  <si>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</si>
  <si>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</si>
  <si>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</si>
  <si>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</si>
  <si>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</si>
  <si>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</si>
  <si>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</si>
  <si>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</si>
  <si>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</si>
  <si>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</si>
  <si>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</si>
  <si>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</si>
  <si>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</si>
  <si>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</si>
  <si>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</si>
  <si>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</si>
  <si>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</si>
  <si>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</si>
  <si>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</si>
  <si>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</si>
  <si>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</si>
  <si>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</si>
  <si>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</si>
  <si>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</si>
  <si>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</si>
  <si>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</si>
  <si>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</si>
  <si>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</si>
  <si>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</si>
  <si>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</si>
  <si>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</si>
  <si>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</si>
  <si>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</si>
  <si>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</si>
  <si>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</si>
  <si>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</si>
  <si>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</si>
  <si>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</si>
  <si>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</si>
  <si>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</si>
  <si>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</si>
  <si>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</si>
  <si>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</si>
  <si>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</si>
  <si>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</si>
  <si>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</si>
  <si>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</si>
  <si>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</si>
  <si>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</si>
  <si>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</si>
  <si>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</si>
  <si>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</si>
  <si>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</si>
  <si>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</si>
  <si>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</si>
  <si>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</si>
  <si>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</si>
  <si>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</si>
  <si>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</si>
  <si>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</si>
  <si>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</si>
  <si>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</si>
  <si>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</si>
  <si>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</si>
  <si>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</si>
  <si>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</si>
  <si>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</si>
  <si>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</si>
  <si>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</si>
  <si>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</si>
  <si>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</si>
  <si>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</si>
  <si>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</si>
  <si>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</si>
  <si>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</si>
  <si>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</si>
  <si>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</si>
  <si>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</si>
  <si>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</si>
  <si>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</si>
  <si>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</si>
  <si>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</si>
  <si>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</si>
  <si>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</si>
  <si>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</si>
  <si>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</si>
  <si>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</si>
  <si>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</si>
  <si>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</si>
  <si>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</si>
  <si>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</si>
  <si>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</si>
  <si>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</si>
  <si>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</si>
  <si>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</si>
  <si>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</si>
  <si>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</si>
  <si>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</si>
  <si>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</si>
  <si>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</si>
  <si>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</si>
  <si>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</si>
  <si>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</si>
  <si>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</si>
  <si>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</si>
  <si>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</si>
  <si>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</si>
  <si>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</si>
  <si>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</si>
  <si>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</si>
  <si>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</si>
  <si>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</si>
  <si>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</si>
  <si>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</si>
  <si>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</si>
  <si>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</si>
  <si>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</si>
  <si>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</si>
  <si>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</si>
  <si>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</si>
  <si>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</si>
  <si>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</si>
  <si>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</si>
  <si>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</si>
  <si>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</si>
  <si>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</si>
  <si>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</si>
  <si>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</si>
  <si>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</si>
  <si>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</si>
  <si>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</si>
  <si>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</si>
  <si>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</si>
  <si>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</si>
  <si>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</si>
  <si>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</si>
  <si>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</si>
  <si>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</si>
  <si>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</si>
  <si>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</si>
  <si>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</si>
  <si>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</si>
  <si>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</si>
  <si>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</si>
  <si>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</si>
  <si>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</si>
  <si>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</si>
  <si>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</si>
  <si>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</si>
  <si>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</si>
  <si>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</si>
  <si>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</si>
  <si>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</si>
  <si>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</si>
  <si>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</si>
  <si>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</si>
  <si>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</si>
  <si>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</si>
  <si>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</si>
  <si>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</si>
  <si>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</si>
  <si>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</si>
  <si>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</si>
  <si>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</si>
  <si>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</si>
  <si>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</si>
  <si>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</si>
  <si>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</si>
  <si>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</si>
  <si>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</si>
  <si>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</si>
  <si>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</si>
  <si>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</si>
  <si>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</si>
  <si>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</si>
  <si>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</si>
  <si>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</si>
  <si>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</si>
  <si>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</si>
  <si>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</si>
  <si>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</si>
  <si>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</si>
  <si>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</si>
  <si>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</si>
  <si>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</si>
  <si>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</si>
  <si>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</si>
  <si>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</si>
  <si>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</si>
  <si>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</si>
  <si>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</si>
  <si>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</si>
  <si>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</si>
  <si>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</si>
  <si>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</si>
  <si>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</si>
  <si>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</si>
  <si>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</si>
  <si>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</si>
  <si>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</si>
  <si>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</si>
  <si>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</si>
  <si>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</si>
  <si>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</si>
  <si>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</si>
  <si>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</si>
  <si>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</si>
  <si>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</si>
  <si>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</si>
  <si>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</si>
  <si>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</si>
  <si>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</si>
  <si>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</si>
  <si>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</si>
  <si>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</si>
  <si>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</si>
  <si>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</si>
  <si>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</si>
  <si>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</si>
  <si>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</si>
  <si>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</si>
  <si>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</si>
  <si>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</si>
  <si>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</si>
  <si>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</si>
  <si>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</si>
  <si>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</si>
  <si>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</si>
  <si>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</si>
  <si>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</si>
  <si>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</si>
  <si>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</si>
  <si>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</si>
  <si>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</si>
  <si>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</si>
  <si>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</si>
  <si>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</si>
  <si>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</si>
  <si>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</si>
  <si>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</si>
  <si>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</si>
  <si>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</si>
  <si>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</si>
  <si>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</si>
  <si>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</si>
  <si>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</si>
  <si>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</si>
  <si>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</si>
  <si>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</si>
  <si>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</si>
  <si>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</si>
  <si>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</si>
  <si>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</si>
  <si>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</si>
  <si>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</si>
  <si>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</si>
  <si>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</si>
  <si>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</si>
  <si>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</si>
  <si>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</si>
  <si>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</si>
  <si>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</si>
  <si>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</si>
  <si>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</si>
  <si>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</si>
  <si>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</si>
  <si>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</si>
  <si>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</si>
  <si>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</si>
  <si>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</si>
  <si>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</si>
  <si>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</si>
  <si>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</si>
  <si>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</si>
  <si>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</si>
  <si>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</si>
  <si>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</si>
  <si>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</si>
  <si>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</si>
  <si>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</si>
  <si>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</si>
  <si>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</si>
  <si>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</si>
  <si>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</si>
  <si>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</si>
  <si>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</si>
  <si>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</si>
  <si>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</si>
  <si>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</si>
  <si>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</si>
  <si>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</si>
  <si>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</si>
  <si>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</si>
  <si>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</si>
  <si>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</si>
  <si>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</si>
  <si>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</si>
  <si>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</si>
  <si>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</si>
  <si>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</si>
  <si>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</si>
  <si>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</si>
  <si>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</si>
  <si>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</si>
  <si>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</si>
  <si>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</si>
  <si>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</si>
  <si>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</si>
  <si>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</si>
  <si>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</si>
  <si>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</si>
  <si>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</si>
  <si>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</si>
  <si>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</si>
  <si>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</si>
  <si>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</si>
  <si>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</si>
  <si>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</si>
  <si>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</si>
  <si>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</si>
  <si>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</si>
  <si>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</si>
  <si>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</si>
  <si>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</si>
  <si>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</si>
  <si>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</si>
  <si>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</si>
  <si>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</si>
  <si>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</si>
  <si>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</si>
  <si>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</si>
  <si>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</si>
  <si>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</si>
  <si>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</si>
  <si>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</si>
  <si>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</si>
  <si>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</si>
  <si>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</si>
  <si>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</si>
  <si>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</si>
  <si>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</si>
  <si>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</si>
  <si>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</si>
  <si>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</si>
  <si>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</si>
  <si>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</si>
  <si>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</si>
  <si>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</si>
  <si>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</si>
  <si>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</si>
  <si>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</si>
  <si>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</si>
  <si>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</si>
  <si>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</si>
  <si>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</si>
  <si>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</si>
  <si>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</si>
  <si>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</si>
  <si>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</si>
  <si>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</si>
  <si>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</si>
  <si>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</si>
  <si>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</si>
  <si>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</si>
  <si>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</si>
  <si>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</si>
  <si>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</si>
  <si>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</si>
  <si>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</si>
  <si>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</si>
  <si>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</si>
  <si>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</si>
  <si>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</si>
  <si>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</si>
  <si>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</si>
  <si>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</si>
  <si>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</si>
  <si>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</si>
  <si>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</si>
  <si>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</si>
  <si>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</si>
  <si>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</si>
  <si>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</si>
  <si>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</si>
  <si>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</si>
  <si>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</si>
  <si>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</si>
  <si>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</si>
  <si>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</si>
  <si>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</si>
  <si>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</si>
  <si>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</si>
  <si>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</si>
  <si>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</si>
  <si>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</si>
  <si>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</si>
  <si>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</si>
  <si>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</si>
  <si>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</si>
  <si>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</si>
  <si>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</si>
  <si>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</si>
  <si>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</si>
  <si>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</si>
  <si>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</si>
  <si>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</si>
  <si>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</si>
  <si>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</si>
  <si>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</si>
  <si>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</si>
  <si>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</si>
  <si>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</si>
  <si>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</si>
  <si>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</si>
  <si>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</si>
  <si>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</si>
  <si>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</si>
  <si>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</si>
  <si>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</si>
  <si>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</si>
  <si>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</si>
  <si>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</si>
  <si>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</si>
  <si>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</si>
  <si>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</si>
  <si>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</si>
  <si>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</si>
  <si>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</si>
  <si>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</si>
  <si>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</si>
  <si>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</si>
  <si>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</si>
  <si>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</si>
  <si>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</si>
  <si>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</si>
  <si>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</si>
  <si>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</si>
  <si>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</si>
  <si>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</si>
  <si>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</si>
  <si>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</si>
  <si>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</si>
  <si>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</si>
  <si>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</si>
  <si>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</si>
  <si>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</si>
  <si>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</si>
  <si>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</si>
  <si>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</si>
  <si>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</si>
  <si>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</si>
  <si>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</si>
  <si>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</si>
  <si>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</si>
  <si>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</si>
  <si>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</si>
  <si>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</si>
  <si>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</si>
  <si>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</si>
  <si>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</si>
  <si>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</si>
  <si>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</si>
  <si>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</si>
  <si>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</si>
  <si>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</si>
  <si>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</si>
  <si>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</si>
  <si>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</si>
  <si>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</si>
  <si>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</si>
  <si>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</si>
  <si>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</si>
  <si>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</si>
  <si>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</si>
  <si>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</si>
  <si>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</si>
  <si>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</si>
  <si>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</si>
  <si>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</si>
  <si>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</si>
  <si>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</si>
  <si>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</si>
  <si>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</si>
  <si>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</si>
  <si>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</si>
  <si>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</si>
  <si>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</si>
  <si>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</si>
  <si>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</si>
  <si>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</si>
  <si>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</si>
  <si>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</si>
  <si>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</si>
  <si>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</si>
  <si>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</si>
  <si>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</si>
  <si>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</si>
  <si>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</si>
  <si>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</si>
  <si>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</si>
  <si>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</si>
  <si>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</si>
  <si>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</si>
  <si>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</si>
  <si>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</si>
  <si>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</si>
  <si>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</si>
  <si>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</si>
  <si>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</si>
  <si>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</si>
  <si>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</si>
  <si>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</si>
  <si>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</si>
  <si>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</si>
  <si>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</si>
  <si>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</si>
  <si>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</si>
  <si>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</si>
  <si>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</si>
  <si>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</si>
  <si>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</si>
  <si>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</si>
  <si>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</si>
  <si>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</si>
  <si>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</si>
  <si>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</si>
  <si>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</si>
  <si>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</si>
  <si>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</si>
  <si>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</si>
  <si>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</si>
  <si>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</si>
  <si>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</si>
  <si>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</si>
  <si>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</si>
  <si>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</si>
  <si>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</si>
  <si>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</si>
  <si>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</si>
  <si>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</si>
  <si>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</si>
  <si>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</si>
  <si>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</si>
  <si>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</si>
  <si>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</si>
  <si>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</si>
  <si>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</si>
  <si>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</si>
  <si>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</si>
  <si>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</si>
  <si>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</si>
  <si>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</si>
  <si>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</si>
  <si>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</si>
  <si>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</si>
  <si>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</si>
  <si>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</si>
  <si>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</si>
  <si>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</si>
  <si>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</si>
  <si>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</si>
  <si>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</si>
  <si>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</si>
  <si>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</si>
  <si>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</si>
  <si>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</si>
  <si>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</si>
  <si>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</si>
  <si>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</si>
  <si>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</si>
  <si>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</si>
  <si>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</si>
  <si>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</si>
  <si>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</si>
  <si>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</si>
  <si>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</si>
  <si>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</si>
  <si>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</si>
  <si>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</si>
  <si>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</si>
  <si>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</si>
  <si>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</si>
  <si>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</si>
  <si>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</si>
  <si>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</si>
  <si>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</si>
  <si>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</si>
  <si>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</si>
  <si>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</si>
  <si>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</si>
  <si>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</si>
  <si>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</si>
  <si>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</si>
  <si>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</si>
  <si>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</si>
  <si>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</si>
  <si>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</si>
  <si>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</si>
  <si>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</si>
  <si>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</si>
  <si>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</si>
  <si>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</si>
  <si>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</si>
  <si>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</si>
  <si>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</si>
  <si>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</si>
  <si>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</si>
  <si>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</si>
  <si>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</si>
  <si>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</si>
  <si>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</si>
  <si>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</si>
  <si>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</si>
  <si>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</si>
  <si>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</si>
  <si>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</si>
  <si>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</si>
  <si>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</si>
  <si>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</si>
  <si>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</si>
  <si>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</si>
  <si>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</si>
  <si>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</si>
  <si>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</si>
  <si>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</si>
  <si>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</si>
  <si>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</si>
  <si>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</si>
  <si>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</si>
  <si>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</si>
  <si>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</si>
  <si>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</si>
  <si>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</si>
  <si>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</si>
  <si>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</si>
  <si>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</si>
  <si>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</si>
  <si>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</si>
  <si>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</si>
  <si>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</si>
  <si>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</si>
  <si>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</si>
  <si>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</si>
  <si>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</si>
  <si>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</si>
  <si>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</si>
  <si>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</si>
  <si>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</si>
  <si>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</si>
  <si>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</si>
  <si>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</si>
  <si>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</si>
  <si>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</si>
  <si>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</si>
  <si>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</si>
  <si>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</si>
  <si>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</si>
  <si>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</si>
  <si>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</si>
  <si>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</si>
  <si>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</si>
  <si>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</si>
  <si>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</si>
  <si>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</si>
  <si>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</si>
  <si>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</si>
  <si>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</si>
  <si>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</si>
  <si>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</si>
  <si>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</si>
  <si>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</si>
  <si>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</si>
  <si>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</si>
  <si>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</si>
  <si>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</si>
  <si>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</si>
  <si>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</si>
  <si>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</si>
  <si>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</si>
  <si>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</si>
  <si>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</si>
  <si>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</si>
  <si>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</si>
  <si>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</si>
  <si>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</si>
  <si>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</si>
  <si>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</si>
  <si>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</si>
  <si>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</si>
  <si>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</si>
  <si>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</si>
  <si>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</si>
  <si>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</si>
  <si>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</si>
  <si>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</si>
  <si>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</si>
  <si>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</si>
  <si>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</si>
  <si>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</si>
  <si>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</si>
  <si>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</si>
  <si>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</si>
  <si>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</si>
  <si>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</si>
  <si>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</si>
  <si>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</si>
  <si>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</si>
  <si>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</si>
  <si>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</si>
  <si>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</si>
  <si>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</si>
  <si>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</si>
  <si>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</si>
  <si>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</si>
  <si>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</si>
  <si>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</si>
  <si>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</si>
  <si>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</si>
  <si>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</si>
  <si>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</si>
  <si>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</si>
  <si>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</si>
  <si>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</si>
  <si>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</si>
  <si>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</si>
  <si>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</si>
  <si>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</si>
  <si>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</si>
  <si>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</si>
  <si>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</si>
  <si>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</si>
  <si>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</si>
  <si>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</si>
  <si>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</si>
  <si>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</si>
  <si>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</si>
  <si>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</si>
  <si>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</si>
  <si>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</si>
  <si>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</si>
  <si>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</si>
  <si>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</si>
  <si>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</si>
  <si>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</si>
  <si>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</si>
  <si>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</si>
  <si>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</si>
  <si>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</si>
  <si>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</si>
  <si>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</si>
  <si>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</si>
  <si>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</si>
  <si>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</si>
  <si>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</si>
  <si>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</si>
  <si>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</si>
  <si>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</si>
  <si>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</si>
  <si>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</si>
  <si>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</si>
  <si>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</si>
  <si>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</si>
  <si>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</si>
  <si>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</si>
  <si>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</si>
  <si>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</si>
  <si>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</si>
  <si>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</si>
  <si>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</si>
  <si>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</si>
  <si>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</si>
  <si>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</si>
  <si>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</si>
  <si>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</si>
  <si>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</si>
  <si>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</si>
  <si>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</si>
  <si>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</si>
  <si>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</si>
  <si>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</si>
  <si>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</si>
  <si>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</si>
  <si>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</si>
  <si>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</si>
  <si>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</si>
  <si>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</si>
  <si>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</si>
  <si>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</si>
  <si>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</si>
  <si>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</si>
  <si>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</si>
  <si>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</si>
  <si>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</si>
  <si>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</si>
  <si>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</si>
  <si>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</si>
  <si>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</si>
  <si>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</si>
  <si>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</si>
  <si>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</si>
  <si>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</si>
  <si>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</si>
  <si>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</si>
  <si>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</si>
  <si>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</si>
  <si>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</si>
  <si>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</si>
  <si>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</si>
  <si>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</si>
  <si>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</si>
  <si>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</si>
  <si>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</si>
  <si>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</si>
  <si>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</si>
  <si>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</si>
  <si>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</si>
  <si>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</si>
  <si>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</si>
  <si>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</si>
  <si>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</si>
  <si>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</si>
  <si>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</si>
  <si>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</si>
  <si>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</si>
  <si>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</si>
  <si>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</si>
  <si>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</si>
  <si>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</si>
  <si>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</si>
  <si>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</si>
  <si>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</si>
  <si>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</si>
  <si>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</si>
  <si>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</si>
  <si>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</si>
  <si>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</si>
  <si>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</si>
  <si>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</si>
  <si>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</si>
  <si>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</si>
  <si>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</si>
  <si>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</si>
  <si>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</si>
  <si>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</si>
  <si>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</si>
  <si>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</si>
  <si>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</si>
  <si>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</si>
  <si>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</si>
  <si>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</si>
  <si>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</si>
  <si>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</si>
  <si>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</si>
  <si>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</si>
  <si>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</si>
  <si>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</si>
  <si>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</si>
  <si>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</si>
  <si>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</si>
  <si>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</si>
  <si>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</si>
  <si>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</si>
  <si>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</si>
  <si>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</si>
  <si>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</si>
  <si>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</si>
  <si>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</si>
  <si>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</si>
  <si>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</si>
  <si>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</si>
  <si>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</si>
  <si>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</si>
  <si>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</si>
  <si>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</si>
  <si>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</si>
  <si>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</si>
  <si>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</si>
  <si>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</si>
  <si>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</si>
  <si>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</si>
  <si>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</si>
  <si>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</si>
  <si>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</si>
  <si>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</si>
  <si>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</si>
  <si>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</si>
  <si>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</si>
  <si>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</si>
  <si>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</si>
  <si>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</si>
  <si>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</si>
  <si>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</si>
  <si>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</si>
  <si>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</si>
  <si>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</si>
  <si>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</si>
  <si>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</si>
  <si>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</si>
  <si>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</si>
  <si>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</si>
  <si>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</si>
  <si>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</si>
  <si>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</si>
  <si>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</si>
  <si>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</si>
  <si>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</si>
  <si>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</si>
  <si>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</si>
  <si>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</si>
  <si>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</si>
  <si>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</si>
  <si>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</si>
  <si>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</si>
  <si>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</si>
  <si>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</si>
  <si>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</si>
  <si>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</si>
  <si>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</si>
  <si>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</si>
  <si>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</si>
  <si>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</si>
  <si>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</si>
  <si>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</si>
  <si>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</si>
  <si>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</si>
  <si>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</si>
  <si>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</si>
  <si>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</si>
  <si>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</si>
  <si>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</si>
  <si>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</si>
  <si>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</si>
  <si>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</si>
  <si>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</si>
  <si>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</si>
  <si>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</si>
  <si>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</si>
  <si>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</si>
  <si>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</si>
  <si>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</si>
  <si>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</si>
  <si>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</si>
  <si>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</si>
  <si>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</si>
  <si>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</si>
  <si>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</si>
  <si>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</si>
  <si>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</si>
  <si>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</si>
  <si>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</si>
  <si>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</si>
  <si>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</si>
  <si>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</si>
  <si>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</si>
  <si>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</si>
  <si>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</si>
  <si>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</si>
  <si>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</si>
  <si>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</si>
  <si>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</si>
  <si>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</si>
  <si>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</si>
  <si>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</si>
  <si>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</si>
  <si>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</si>
  <si>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</si>
  <si>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</si>
  <si>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</si>
  <si>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</si>
  <si>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</si>
  <si>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</si>
  <si>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</si>
  <si>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</si>
  <si>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</si>
  <si>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</si>
  <si>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</si>
  <si>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</si>
  <si>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</si>
  <si>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</si>
  <si>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</si>
  <si>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</si>
  <si>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</si>
  <si>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</si>
  <si>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</si>
  <si>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</si>
  <si>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</si>
  <si>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</si>
  <si>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</si>
  <si>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</si>
  <si>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</si>
  <si>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</si>
  <si>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</si>
  <si>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</si>
  <si>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</si>
  <si>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</si>
  <si>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</si>
  <si>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</si>
  <si>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</si>
  <si>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</si>
  <si>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</si>
  <si>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</si>
  <si>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</si>
  <si>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</si>
  <si>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</si>
  <si>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</si>
  <si>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</si>
  <si>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</si>
  <si>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</si>
  <si>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</si>
  <si>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</si>
  <si>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</si>
  <si>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</si>
  <si>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</si>
  <si>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</si>
  <si>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</si>
  <si>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</si>
  <si>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</si>
  <si>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</si>
  <si>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</si>
  <si>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</si>
  <si>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</si>
  <si>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</si>
  <si>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</si>
  <si>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</si>
  <si>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</si>
  <si>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</si>
  <si>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</si>
  <si>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</si>
  <si>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</si>
  <si>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</si>
  <si>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</si>
  <si>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</si>
  <si>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</si>
  <si>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</si>
  <si>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</si>
  <si>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</si>
  <si>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</si>
  <si>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</si>
  <si>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</si>
  <si>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</si>
  <si>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</si>
  <si>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</si>
  <si>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</si>
  <si>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</si>
  <si>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</si>
  <si>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</si>
  <si>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</si>
  <si>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</si>
  <si>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</si>
  <si>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</si>
  <si>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</si>
  <si>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</si>
  <si>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</si>
  <si>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</si>
  <si>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</si>
  <si>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</si>
  <si>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</si>
  <si>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</si>
  <si>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</si>
  <si>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</si>
  <si>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</si>
  <si>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</si>
  <si>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</si>
  <si>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</si>
  <si>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</si>
  <si>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</si>
  <si>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</si>
  <si>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</si>
  <si>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</si>
  <si>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</si>
  <si>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</si>
  <si>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</si>
  <si>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</si>
  <si>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</si>
  <si>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</si>
  <si>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</si>
  <si>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</si>
  <si>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</si>
  <si>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</si>
  <si>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</si>
  <si>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</si>
  <si>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</si>
  <si>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</si>
  <si>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</si>
  <si>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</si>
  <si>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</si>
  <si>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</si>
  <si>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</si>
  <si>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</si>
  <si>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</si>
  <si>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</si>
  <si>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</si>
  <si>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</si>
  <si>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</si>
  <si>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</si>
  <si>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</si>
  <si>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</si>
  <si>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</si>
  <si>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</si>
  <si>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</si>
  <si>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</si>
  <si>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</si>
  <si>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</si>
  <si>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</si>
  <si>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</si>
  <si>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</si>
  <si>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</si>
  <si>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</si>
  <si>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</si>
  <si>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</si>
  <si>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</si>
  <si>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</si>
  <si>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</si>
  <si>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</si>
  <si>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</si>
  <si>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</si>
  <si>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</si>
  <si>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</si>
  <si>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</si>
  <si>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</si>
  <si>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</si>
  <si>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</si>
  <si>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</si>
  <si>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</si>
  <si>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</si>
  <si>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</si>
  <si>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</si>
  <si>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</si>
  <si>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</si>
  <si>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</si>
  <si>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</si>
  <si>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</si>
  <si>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</si>
  <si>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</si>
  <si>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</si>
  <si>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</si>
  <si>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</si>
  <si>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</si>
  <si>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</si>
  <si>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</si>
  <si>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</si>
  <si>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</si>
  <si>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</si>
  <si>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</si>
  <si>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</si>
  <si>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</si>
  <si>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</si>
  <si>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</si>
  <si>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</si>
  <si>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</si>
  <si>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</si>
  <si>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</si>
  <si>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</si>
  <si>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</si>
  <si>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</si>
  <si>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</si>
  <si>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</si>
  <si>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</si>
  <si>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</si>
  <si>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</si>
  <si>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</si>
  <si>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</si>
  <si>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</si>
  <si>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</si>
  <si>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</si>
  <si>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</si>
  <si>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</si>
  <si>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</si>
  <si>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</si>
  <si>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</si>
  <si>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</si>
  <si>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</si>
  <si>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</si>
  <si>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</si>
  <si>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</si>
  <si>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</si>
  <si>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</si>
  <si>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</si>
  <si>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</si>
  <si>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</si>
  <si>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</si>
  <si>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</si>
  <si>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</si>
  <si>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</si>
  <si>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</si>
  <si>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</si>
  <si>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</si>
  <si>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</si>
  <si>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</si>
  <si>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</si>
  <si>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</si>
  <si>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</si>
  <si>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</si>
  <si>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</si>
  <si>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</si>
  <si>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</si>
  <si>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</si>
  <si>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</si>
  <si>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</si>
  <si>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</si>
  <si>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</si>
  <si>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</si>
  <si>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</si>
  <si>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</si>
  <si>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</si>
  <si>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</si>
  <si>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</si>
  <si>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</si>
  <si>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</si>
  <si>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</si>
  <si>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</si>
  <si>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</si>
  <si>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</si>
  <si>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</si>
  <si>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</si>
  <si>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</si>
  <si>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</si>
  <si>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</si>
  <si>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</si>
  <si>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</si>
  <si>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</si>
  <si>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</si>
  <si>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</si>
  <si>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</si>
  <si>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</si>
  <si>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</si>
  <si>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</si>
  <si>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</si>
  <si>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</si>
  <si>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</si>
  <si>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</si>
  <si>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</si>
  <si>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</si>
  <si>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</si>
  <si>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</si>
  <si>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</si>
  <si>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</si>
  <si>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</si>
  <si>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</si>
  <si>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</si>
  <si>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</si>
  <si>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</si>
  <si>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</si>
  <si>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</si>
  <si>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</si>
  <si>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</si>
  <si>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</si>
  <si>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</si>
  <si>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</si>
  <si>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</si>
  <si>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</si>
  <si>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</si>
  <si>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</si>
  <si>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</si>
  <si>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</si>
  <si>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</si>
  <si>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</si>
  <si>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</si>
  <si>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</si>
  <si>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</si>
  <si>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</si>
  <si>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</si>
  <si>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</si>
  <si>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</si>
  <si>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</si>
  <si>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</si>
  <si>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</si>
  <si>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</si>
  <si>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</si>
  <si>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</si>
  <si>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</si>
  <si>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</si>
  <si>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</si>
  <si>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</si>
  <si>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</si>
  <si>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</si>
  <si>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</si>
  <si>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</si>
  <si>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</si>
  <si>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</si>
  <si>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</si>
  <si>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</si>
  <si>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</si>
  <si>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</si>
  <si>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</si>
  <si>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</si>
  <si>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</si>
  <si>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</si>
  <si>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</si>
  <si>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</si>
  <si>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</si>
  <si>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</si>
  <si>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</si>
  <si>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</si>
  <si>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</si>
  <si>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</si>
  <si>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</si>
  <si>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</si>
  <si>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</si>
  <si>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</si>
  <si>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</si>
  <si>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</si>
  <si>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</si>
  <si>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</si>
  <si>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</si>
  <si>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</si>
  <si>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</si>
  <si>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</si>
  <si>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</si>
  <si>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</si>
  <si>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</si>
  <si>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</si>
  <si>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</si>
  <si>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</si>
  <si>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</si>
  <si>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</si>
  <si>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</si>
  <si>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</si>
  <si>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</si>
  <si>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</si>
  <si>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</si>
  <si>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</si>
  <si>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</si>
  <si>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</si>
  <si>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</si>
  <si>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</si>
  <si>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</si>
  <si>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</si>
  <si>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</si>
  <si>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</si>
  <si>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</si>
  <si>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</si>
  <si>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</si>
  <si>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</si>
  <si>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</si>
  <si>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</si>
  <si>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</si>
  <si>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</si>
  <si>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</si>
  <si>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</si>
  <si>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</si>
  <si>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</si>
  <si>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</si>
  <si>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</si>
  <si>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</si>
  <si>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</si>
  <si>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</si>
  <si>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</si>
  <si>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</si>
  <si>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</si>
  <si>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</si>
  <si>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</si>
  <si>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</si>
  <si>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</si>
  <si>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</si>
  <si>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</si>
  <si>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</si>
  <si>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</si>
  <si>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</si>
  <si>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</si>
  <si>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</si>
  <si>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</si>
  <si>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</si>
  <si>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</si>
  <si>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</si>
  <si>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</si>
  <si>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</si>
  <si>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</si>
  <si>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</si>
  <si>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</si>
  <si>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</si>
  <si>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</si>
  <si>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</si>
  <si>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</si>
  <si>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</si>
  <si>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</si>
  <si>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</si>
  <si>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</si>
  <si>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</si>
  <si>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</si>
  <si>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</si>
  <si>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</si>
  <si>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</si>
  <si>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</si>
  <si>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</si>
  <si>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</si>
  <si>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</si>
  <si>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</si>
  <si>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</si>
  <si>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</si>
  <si>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</si>
  <si>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</si>
  <si>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</si>
  <si>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</si>
  <si>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</si>
  <si>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</si>
  <si>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</si>
  <si>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</si>
  <si>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</si>
  <si>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</si>
  <si>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</si>
  <si>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</si>
  <si>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</si>
  <si>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</si>
  <si>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</si>
  <si>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</si>
  <si>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</si>
  <si>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</si>
  <si>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</si>
  <si>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</si>
  <si>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</si>
  <si>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</si>
  <si>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</si>
  <si>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</si>
  <si>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</si>
  <si>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</si>
  <si>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</si>
  <si>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</si>
  <si>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</si>
  <si>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</si>
  <si>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</si>
  <si>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</si>
  <si>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</si>
  <si>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</si>
  <si>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</si>
  <si>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</si>
  <si>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</si>
  <si>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</si>
  <si>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</si>
  <si>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</si>
  <si>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</si>
  <si>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</si>
  <si>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</si>
  <si>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</si>
  <si>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</si>
  <si>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</si>
  <si>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</si>
  <si>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</si>
  <si>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</si>
  <si>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</si>
  <si>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</si>
  <si>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</si>
  <si>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</si>
  <si>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</si>
  <si>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</si>
  <si>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</si>
  <si>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</si>
  <si>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</si>
  <si>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</si>
  <si>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</si>
  <si>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</si>
  <si>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</si>
  <si>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</si>
  <si>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</si>
  <si>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</si>
  <si>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</si>
  <si>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</si>
  <si>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</si>
  <si>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</si>
  <si>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</si>
  <si>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</si>
  <si>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</si>
  <si>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</si>
  <si>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</si>
  <si>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</si>
  <si>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</si>
  <si>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</si>
  <si>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</si>
  <si>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</si>
  <si>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</si>
  <si>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</si>
  <si>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</si>
  <si>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</si>
  <si>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</si>
  <si>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</si>
  <si>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</si>
  <si>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</si>
  <si>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</si>
  <si>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</si>
  <si>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</si>
  <si>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</si>
  <si>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</si>
  <si>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</si>
  <si>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</si>
  <si>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</si>
  <si>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</si>
  <si>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</si>
  <si>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</si>
  <si>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</si>
  <si>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</si>
  <si>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</si>
  <si>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</si>
  <si>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</si>
  <si>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</si>
  <si>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</si>
  <si>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</si>
  <si>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</si>
  <si>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</si>
  <si>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</si>
  <si>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</si>
  <si>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</si>
  <si>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</si>
  <si>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</si>
  <si>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</si>
  <si>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</si>
  <si>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</si>
  <si>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</si>
  <si>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</si>
  <si>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</si>
  <si>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</si>
  <si>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</si>
  <si>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</si>
  <si>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</si>
  <si>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</si>
  <si>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</si>
  <si>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</si>
  <si>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</si>
  <si>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</si>
  <si>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</si>
  <si>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</si>
  <si>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</si>
  <si>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</si>
  <si>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</si>
  <si>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</si>
  <si>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</si>
  <si>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</si>
  <si>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</si>
  <si>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</si>
  <si>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</si>
  <si>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</si>
  <si>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</si>
  <si>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</si>
  <si>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</si>
  <si>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</si>
  <si>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</si>
  <si>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</si>
  <si>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</si>
  <si>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</si>
  <si>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</si>
  <si>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</si>
  <si>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</si>
  <si>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</si>
  <si>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</si>
  <si>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</si>
  <si>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</si>
  <si>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</si>
  <si>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</si>
  <si>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</si>
  <si>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</si>
  <si>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</si>
  <si>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</si>
  <si>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</si>
  <si>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</si>
  <si>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</si>
  <si>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</si>
  <si>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</si>
  <si>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</si>
  <si>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</si>
  <si>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</si>
  <si>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</si>
  <si>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</si>
  <si>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</si>
  <si>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</si>
  <si>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</si>
  <si>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</si>
  <si>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</si>
  <si>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</si>
  <si>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</si>
  <si>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</si>
  <si>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</si>
  <si>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</si>
  <si>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</si>
  <si>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</si>
  <si>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</si>
  <si>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</si>
  <si>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</si>
  <si>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</si>
  <si>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</si>
  <si>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</si>
  <si>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</si>
  <si>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</si>
  <si>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</si>
  <si>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</si>
  <si>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</si>
  <si>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</si>
  <si>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</si>
  <si>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</si>
  <si>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</si>
  <si>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</si>
  <si>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</si>
  <si>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</si>
  <si>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</si>
  <si>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</si>
  <si>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</si>
  <si>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</si>
  <si>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</si>
  <si>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</si>
  <si>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</si>
  <si>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</si>
  <si>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</si>
  <si>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</si>
  <si>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</si>
  <si>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</si>
  <si>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</si>
  <si>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</si>
  <si>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</si>
  <si>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</si>
  <si>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</si>
  <si>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</si>
  <si>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</si>
  <si>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</si>
  <si>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</si>
  <si>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</si>
  <si>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</si>
  <si>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</si>
  <si>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</si>
  <si>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</si>
  <si>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</si>
  <si>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</si>
  <si>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</si>
  <si>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</si>
  <si>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</si>
  <si>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</si>
  <si>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</si>
  <si>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</si>
  <si>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</si>
  <si>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</si>
  <si>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</si>
  <si>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</si>
  <si>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</si>
  <si>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</si>
  <si>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</si>
  <si>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</si>
  <si>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</si>
  <si>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</si>
  <si>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</si>
  <si>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</si>
  <si>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</si>
  <si>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</si>
  <si>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</si>
  <si>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</si>
  <si>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</si>
  <si>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</si>
  <si>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</si>
  <si>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</si>
  <si>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</si>
  <si>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</si>
  <si>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</si>
  <si>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</si>
  <si>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</si>
  <si>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</si>
  <si>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</si>
  <si>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</si>
  <si>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</si>
  <si>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</si>
  <si>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</si>
  <si>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</si>
  <si>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</si>
  <si>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</si>
  <si>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</si>
  <si>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</si>
  <si>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</si>
  <si>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</si>
  <si>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</si>
  <si>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</si>
  <si>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</si>
  <si>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</si>
  <si>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</si>
  <si>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</si>
  <si>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</si>
  <si>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</si>
  <si>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</si>
  <si>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</si>
  <si>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</si>
  <si>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</si>
  <si>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</si>
  <si>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</si>
  <si>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</si>
  <si>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</si>
  <si>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</si>
  <si>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</si>
  <si>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</si>
  <si>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</si>
  <si>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</si>
  <si>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</si>
  <si>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</si>
  <si>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</si>
  <si>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</si>
  <si>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</si>
  <si>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</si>
  <si>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</si>
  <si>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</si>
  <si>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</si>
  <si>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</si>
  <si>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</si>
  <si>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</si>
  <si>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</si>
  <si>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</si>
  <si>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</si>
  <si>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</si>
  <si>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</si>
  <si>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</si>
  <si>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</si>
  <si>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</si>
  <si>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</si>
  <si>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</si>
  <si>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</si>
  <si>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</si>
  <si>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</si>
  <si>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</si>
  <si>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</si>
  <si>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</si>
  <si>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</si>
  <si>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</si>
  <si>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</si>
  <si>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</si>
  <si>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</si>
  <si>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</si>
  <si>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</si>
  <si>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</si>
  <si>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</si>
  <si>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</si>
  <si>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</si>
  <si>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</si>
  <si>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</si>
  <si>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</si>
  <si>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</si>
  <si>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</si>
  <si>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</si>
  <si>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</si>
  <si>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</si>
  <si>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</si>
  <si>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</si>
  <si>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</si>
  <si>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</si>
  <si>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</si>
  <si>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</si>
  <si>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</si>
  <si>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</si>
  <si>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</si>
  <si>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</si>
  <si>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</si>
  <si>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</si>
  <si>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</si>
  <si>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</si>
  <si>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</si>
  <si>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</si>
  <si>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</si>
  <si>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</si>
  <si>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</si>
  <si>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</si>
  <si>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</si>
  <si>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</si>
  <si>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</si>
  <si>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</si>
  <si>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</si>
  <si>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</si>
  <si>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</si>
  <si>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</si>
  <si>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</si>
  <si>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</si>
  <si>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</si>
  <si>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</si>
  <si>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</si>
  <si>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</si>
  <si>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</si>
  <si>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</si>
  <si>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</si>
  <si>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</si>
  <si>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</si>
  <si>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</si>
  <si>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</si>
  <si>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</si>
  <si>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</si>
  <si>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</si>
  <si>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</si>
  <si>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</si>
  <si>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</si>
  <si>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</si>
  <si>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</si>
  <si>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</si>
  <si>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</si>
  <si>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</si>
  <si>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</si>
  <si>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</si>
  <si>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</si>
  <si>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</si>
  <si>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</si>
  <si>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</si>
  <si>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</si>
  <si>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</si>
  <si>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</si>
  <si>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</si>
  <si>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</si>
  <si>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</si>
  <si>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</si>
  <si>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</si>
  <si>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</si>
  <si>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</si>
  <si>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</si>
  <si>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</si>
  <si>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</si>
  <si>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</si>
  <si>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</si>
  <si>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</si>
  <si>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</si>
  <si>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</si>
  <si>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</si>
  <si>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</si>
  <si>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</si>
  <si>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</si>
  <si>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</si>
  <si>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</si>
  <si>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</si>
  <si>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</si>
  <si>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</si>
  <si>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</si>
  <si>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</si>
  <si>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</si>
  <si>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</si>
  <si>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</si>
  <si>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</si>
  <si>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</si>
  <si>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</si>
  <si>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</si>
  <si>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</si>
  <si>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</si>
  <si>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</si>
  <si>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</si>
  <si>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</si>
  <si>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</si>
  <si>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</si>
  <si>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</si>
  <si>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</si>
  <si>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</si>
  <si>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</si>
  <si>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</si>
  <si>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</si>
  <si>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</si>
  <si>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</si>
  <si>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</si>
  <si>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</si>
  <si>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</si>
  <si>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</si>
  <si>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</si>
  <si>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</si>
  <si>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</si>
  <si>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</si>
  <si>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</si>
  <si>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</si>
  <si>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</si>
  <si>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</si>
  <si>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</si>
  <si>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</si>
  <si>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</si>
  <si>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</si>
  <si>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</si>
  <si>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</si>
  <si>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</si>
  <si>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</si>
  <si>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</si>
  <si>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</si>
  <si>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</si>
  <si>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</si>
  <si>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</si>
  <si>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</si>
  <si>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</si>
  <si>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</si>
  <si>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</si>
  <si>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</si>
  <si>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</si>
  <si>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</si>
  <si>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</si>
  <si>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</si>
  <si>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</si>
  <si>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</si>
  <si>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</si>
  <si>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</si>
  <si>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</si>
  <si>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</si>
  <si>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</si>
  <si>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</si>
  <si>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</si>
  <si>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</si>
  <si>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</si>
  <si>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</si>
  <si>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</si>
  <si>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</si>
  <si>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</si>
  <si>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</si>
  <si>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</si>
  <si>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</si>
  <si>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</si>
  <si>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</si>
  <si>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</si>
  <si>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</si>
  <si>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</si>
  <si>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</si>
  <si>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</si>
  <si>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</si>
  <si>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</si>
  <si>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</si>
  <si>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</si>
  <si>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</si>
  <si>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</si>
  <si>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</si>
  <si>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</si>
  <si>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</si>
  <si>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</si>
  <si>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</si>
  <si>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</si>
  <si>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</si>
  <si>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</si>
  <si>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</si>
  <si>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</si>
  <si>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</si>
  <si>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</si>
  <si>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</si>
  <si>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</si>
  <si>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</si>
  <si>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</si>
  <si>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</si>
  <si>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</si>
  <si>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</si>
  <si>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</si>
  <si>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</si>
  <si>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</si>
  <si>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</si>
  <si>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</si>
  <si>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</si>
  <si>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</si>
  <si>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</si>
  <si>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</si>
  <si>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</si>
  <si>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</si>
  <si>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</si>
  <si>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</si>
  <si>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</si>
  <si>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</si>
  <si>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</si>
  <si>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</si>
  <si>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</si>
  <si>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</si>
  <si>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</si>
  <si>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</si>
  <si>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</si>
  <si>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</si>
  <si>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</si>
  <si>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</si>
  <si>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</si>
  <si>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</si>
  <si>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</si>
  <si>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</si>
  <si>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</si>
  <si>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</si>
  <si>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</si>
  <si>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</si>
  <si>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</si>
  <si>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</si>
  <si>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</si>
  <si>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</si>
  <si>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</si>
  <si>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</si>
  <si>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</si>
  <si>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</si>
  <si>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</si>
  <si>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</si>
  <si>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</si>
  <si>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</si>
  <si>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</si>
  <si>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</si>
  <si>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</si>
  <si>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</si>
  <si>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</si>
  <si>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</si>
  <si>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</si>
  <si>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</si>
  <si>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</si>
  <si>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</si>
  <si>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</si>
  <si>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</si>
  <si>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</si>
  <si>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</si>
  <si>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</si>
  <si>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</si>
  <si>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</si>
  <si>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</si>
  <si>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</si>
  <si>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</si>
  <si>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</si>
  <si>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</si>
  <si>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</si>
  <si>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</si>
  <si>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</si>
  <si>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</si>
  <si>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</si>
  <si>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</si>
  <si>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</si>
  <si>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</si>
  <si>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</si>
  <si>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</si>
  <si>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</si>
  <si>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</si>
  <si>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</si>
  <si>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</si>
  <si>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</si>
  <si>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</si>
  <si>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</si>
  <si>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</si>
  <si>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</si>
  <si>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</si>
  <si>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</si>
  <si>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</si>
  <si>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</si>
  <si>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</si>
  <si>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</si>
  <si>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</si>
  <si>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</si>
  <si>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</si>
  <si>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</si>
  <si>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</si>
  <si>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</si>
  <si>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</si>
  <si>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</si>
  <si>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</si>
  <si>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</si>
  <si>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</si>
  <si>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</si>
  <si>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</si>
  <si>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</si>
  <si>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</si>
  <si>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</si>
  <si>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</si>
  <si>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</si>
  <si>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</si>
  <si>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</si>
  <si>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</si>
  <si>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</si>
  <si>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</si>
  <si>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</si>
  <si>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</si>
  <si>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</si>
  <si>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</si>
  <si>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</si>
  <si>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</si>
  <si>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</si>
  <si>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</si>
  <si>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</si>
  <si>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</si>
  <si>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</si>
  <si>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</si>
  <si>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</si>
  <si>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</si>
  <si>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</si>
  <si>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</si>
  <si>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</si>
  <si>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</si>
  <si>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</si>
  <si>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</si>
  <si>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</si>
  <si>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</si>
  <si>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</si>
  <si>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</si>
  <si>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</si>
  <si>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</si>
  <si>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</si>
  <si>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</si>
  <si>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</si>
  <si>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</si>
  <si>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</si>
  <si>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</si>
  <si>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</si>
  <si>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</si>
  <si>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</si>
  <si>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</si>
  <si>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</si>
  <si>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</si>
  <si>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</si>
  <si>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</si>
  <si>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</si>
  <si>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</si>
  <si>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</si>
  <si>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</si>
  <si>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</si>
  <si>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</si>
  <si>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</si>
  <si>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</si>
  <si>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</si>
  <si>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</si>
  <si>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</si>
  <si>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</si>
  <si>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</si>
  <si>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</si>
  <si>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</si>
  <si>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</si>
  <si>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</si>
  <si>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</si>
  <si>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</si>
  <si>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</si>
  <si>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</si>
  <si>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</si>
  <si>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</si>
  <si>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</si>
  <si>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</si>
  <si>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</si>
  <si>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</si>
  <si>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</si>
  <si>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</si>
  <si>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</si>
  <si>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</si>
  <si>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</si>
  <si>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</si>
  <si>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</si>
  <si>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</si>
  <si>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</si>
  <si>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</si>
  <si>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</si>
  <si>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</si>
  <si>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</si>
  <si>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</si>
  <si>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</si>
  <si>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</si>
  <si>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</si>
  <si>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</si>
  <si>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</si>
  <si>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</si>
  <si>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</si>
  <si>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</si>
  <si>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</si>
  <si>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</si>
  <si>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</si>
  <si>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</si>
  <si>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</si>
  <si>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</si>
  <si>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</si>
  <si>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</si>
  <si>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</si>
  <si>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</si>
  <si>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</si>
  <si>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</si>
  <si>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</si>
  <si>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</si>
  <si>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</si>
  <si>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</si>
  <si>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</si>
  <si>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TT-20251105-00068, waiting PCM</t>
  </si>
  <si>
    <t>N/A</t>
  </si>
  <si>
    <t>EM team moved ETA: 20 min</t>
  </si>
  <si>
    <t>PCM-20251104-00002193</t>
  </si>
  <si>
    <t>access Night Site located in deep desert &amp; dangerous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</si>
</sst>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6" totalsRowShown="0" headerRowDxfId="174" dataDxfId="173" headerRowBorderDxfId="171" tableBorderDxfId="172" totalsRowBorderDxfId="170">
  <autoFilter ref="A1:L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7" dataDxfId="156" headerRowBorderDxfId="154" tableBorderDxfId="155" totalsRowBorderDxfId="153">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9" totalsRowShown="0" headerRowDxfId="48" dataDxfId="47" headerRowBorderDxfId="45" tableBorderDxfId="46" totalsRowBorderDxfId="44">
  <autoFilter ref="A1:L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5" totalsRowShown="0" headerRowDxfId="31" dataDxfId="30" headerRowBorderDxfId="28" tableBorderDxfId="29">
  <autoFilter ref="A1:L3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2" totalsRowShown="0" headerRowDxfId="15" dataDxfId="14" headerRowBorderDxfId="12" tableBorderDxfId="13">
  <autoFilter ref="A1:L2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6"/>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303.14430798611284</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45966.092733912039</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45966.092733912039</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45966.092733912039</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45966.092733912039</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45966.092733912039</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45966.092733912039</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45966.092733912039</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45966.092733912039</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45966.092733912039</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45966.092733912039</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45966.092733912039</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45966.092733912039</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45966.092733912039</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45966.092733912039</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45966.092733912039</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45966.092733912039</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45966.092733912039</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45966.092733912039</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45966.092733912039</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45966.092733912039</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45966.092733912039</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45966.092733912039</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45966.092733912039</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45966.092733912039</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45966.092733912039</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45966.092733912039</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45966.092733912039</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45966.092733912039</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45966.092733912039</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45966.092733912039</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45966.092733912039</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45966.092733912039</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45966.092733912039</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45966.092733912039</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45966.092733912039</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45966.092733912039</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45966.092733912039</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45966.092733912039</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45966.092733912039</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45966.092733912039</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45966.092733912039</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45966.092733912039</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45966.092733912039</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45966.092733912039</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45966.092733912039</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45966.092733912039</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45966.092733912039</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45966.092733912039</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45966.092733912039</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45966.092733912039</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45966.092733912039</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45966.092733912039</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45966.092733912039</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45966.092733912039</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45966.092733912039</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45966.092733912039</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45966.092733912039</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45966.092733912039</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45966.092733912039</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45966.092733912039</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45966.092733912039</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45966.092733912039</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45966.092733912039</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45966.092733912039</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45966.092733912039</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45966.092733912039</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45966.092733912039</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45966.092733912039</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45966.092733912039</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45966.092733912039</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45966.092733912039</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45966.092733912039</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45966.092733912039</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45966.092733912039</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45966.092733912039</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45966.092733912039</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45966.092733912039</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45966.092733912039</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45966.092733912039</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45966.092733912039</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45966.092733912039</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45966.092733912039</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45966.092733912039</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45966.092733912039</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45966.092733912039</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45966.092733912039</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45966.092733912039</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45966.092733912039</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45966.092733912039</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45966.092733912039</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45966.092733912039</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45966.092733912039</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45966.092733912039</v>
      </c>
      <c r="H95" s="135"/>
      <c r="I95" s="133" t="str">
        <f>IFERROR(VLOOKUP(D95,DB!A:F,6,0),"")</f>
        <v/>
      </c>
      <c r="J95" s="133" t="str">
        <f>IFERROR(VLOOKUP(D95,DB!A:G,7,0),"")</f>
        <v/>
      </c>
      <c r="K95" s="137"/>
      <c r="L95" s="138" t="str">
        <f>IFERROR(VLOOKUP(D95,DB!A:I,9,0),"")</f>
        <v/>
      </c>
    </row>
    <row r="96" spans="1:12" ht="15" customHeight="1">
      <c r="A96" s="144"/>
      <c r="B96" s="145" t="str">
        <f>IFERROR(VLOOKUP(D96,DB!A:K,11,0),"")</f>
        <v/>
      </c>
      <c r="C96" s="145"/>
      <c r="D96" s="145"/>
      <c r="E96" s="146"/>
      <c r="F96" s="147"/>
      <c r="G96" s="148">
        <f ca="1">IFERROR(NOW()-F96,"")</f>
        <v>45966.092733912039</v>
      </c>
      <c r="H96" s="147"/>
      <c r="I96" s="145" t="str">
        <f>IFERROR(VLOOKUP(D96,DB!A:F,6,0),"")</f>
        <v/>
      </c>
      <c r="J96" s="145" t="str">
        <f>IFERROR(VLOOKUP(D96,DB!A:G,7,0),"")</f>
        <v/>
      </c>
      <c r="K96" s="149"/>
      <c r="L96" s="150" t="str">
        <f>IFERROR(VLOOKUP(D96,DB!A:I,9,0),"")</f>
        <v/>
      </c>
    </row>
  </sheetData>
  <customSheetViews>
    <customSheetView guid="{F6042A99-DD27-4453-835D-0834D95730CC}" filter="1" showAutoFilter="1">
      <pageMargins left="0" right="0" top="0" bottom="0" header="0" footer="0"/>
      <autoFilter ref="B1:M1" xr:uid="{5D225C97-C450-44AD-A217-ED4333B99070}"/>
    </customSheetView>
  </customSheetViews>
  <dataValidations count="2">
    <dataValidation allowBlank="1" showInputMessage="1" showErrorMessage="1" sqref="E1" xr:uid="{5DBA255D-CDD9-49FB-AD3C-AF70AB4EE696}"/>
    <dataValidation type="list" allowBlank="1" showInputMessage="1" showErrorMessage="1" sqref="E2:E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141.0928959490775</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39105</v>
      </c>
      <c r="B4" s="18" t="str">
        <f>IFERROR(VLOOKUP(D4,DB!A:K,11,0),"")</f>
        <v>R2</v>
      </c>
      <c r="C4" s="18">
        <v>1</v>
      </c>
      <c r="D4" s="18" t="s">
        <v>27532</v>
      </c>
      <c r="E4" s="113" t="s">
        <v>39100</v>
      </c>
      <c r="F4" s="114">
        <v>45958.742083333331</v>
      </c>
      <c r="G4" s="115">
        <f ca="1">IFERROR(NOW()-F4,"-")</f>
        <v>7.3506505787081551</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c r="C5" s="18"/>
      <c r="D5" s="18"/>
      <c r="E5" s="113"/>
      <c r="F5" s="114"/>
      <c r="G5" s="115"/>
      <c r="H5" s="114"/>
      <c r="I5" s="18"/>
      <c r="J5" s="18"/>
      <c r="K5" s="19"/>
      <c r="L5" s="18"/>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45966.092733912039</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45966.092733912039</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45966.092733912039</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45966.092733912039</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45966.092733912039</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45966.092733912039</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45966.092733912039</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45966.092733912039</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45966.092733912039</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45966.092733912039</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45966.092733912039</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45966.092733912039</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45966.092733912039</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45966.092733912039</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45966.092733912039</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45966.092733912039</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45966.092733912039</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45966.092733912039</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45966.092733912039</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45966.092733912039</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45966.092733912039</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45966.092733912039</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45966.092733912039</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45966.092733912039</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45966.092733912039</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45966.092733912039</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45966.092733912039</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45966.092733912039</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45966.092733912039</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45966.092733912039</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45966.092733912039</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45966.092733912039</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45966.092733912039</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45966.092733912039</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45966.092733912039</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45966.092733912039</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45966.092733912039</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45966.092733912039</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45966.092733912039</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45966.092733912039</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45966.092733912039</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45966.092733912039</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45966.092733912039</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45966.092733912039</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45966.092733912039</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45966.092733912039</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45966.092733912039</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45966.092733912039</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45966.092733912039</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45966.092733912039</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45966.092733912039</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45966.092733912039</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45966.092733912039</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45966.092733912039</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45966.092733912039</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45966.092733912039</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45966.092733912039</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45966.092733912039</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45966.092733912039</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45966.092733912039</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45966.092733912039</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45966.092733912039</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45966.092733912039</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45966.092733912039</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45966.092733912039</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45966.092733912039</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45966.092733912039</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45966.092733912039</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45966.092733912039</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45966.092733912039</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45966.092733912039</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45966.092733912039</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45966.092733912039</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45966.092733912039</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45966.092733912039</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45966.092733912039</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45966.092733912039</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45966.092733912039</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45966.092733912039</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45966.092733912039</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45966.092733912039</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45966.092733912039</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45966.092733912039</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45966.092733912039</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45966.092733912039</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45966.092733912039</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45966.092733912039</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45966.092733912039</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45966.092733912039</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45966.092733912039</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45966.092733912039</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45966.092733912039</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45966.092733912039</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45966.092733912039</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45966.092733912039</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45966.092733912039</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45966.092733912039</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45966.092733912039</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45966.092733912039</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45966.092733912039</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45966.092733912039</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45966.092733912039</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45966.092733912039</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45966.092733912039</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45966.092733912039</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45966.092733912039</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45966.092733912039</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60"/>
      <c r="B113" s="161" t="str">
        <f>IFERROR(VLOOKUP(D113,DB!A:K,11,0),"")</f>
        <v/>
      </c>
      <c r="C113" s="161"/>
      <c r="D113" s="161"/>
      <c r="E113" s="162"/>
      <c r="F113" s="163"/>
      <c r="G113" s="164">
        <f ca="1">IFERROR(NOW()-F113,"-")</f>
        <v>45966.092733912039</v>
      </c>
      <c r="H113" s="163"/>
      <c r="I113" s="161" t="str">
        <f>IFERROR(VLOOKUP(D113,DB!A:F,6,0),"")</f>
        <v/>
      </c>
      <c r="J113" s="161" t="str">
        <f>IFERROR(VLOOKUP(D113,DB!A:G,7,0),"")</f>
        <v/>
      </c>
      <c r="K113" s="165"/>
      <c r="L113" s="161" t="str">
        <f>IFERROR(VLOOKUP(D113,DB!A:I,9,0),"")</f>
        <v/>
      </c>
      <c r="M113" s="161"/>
      <c r="N113" s="161"/>
      <c r="O113" s="161"/>
      <c r="P113" s="161"/>
      <c r="Q113" s="161"/>
      <c r="R113" s="161"/>
      <c r="S113" s="161"/>
      <c r="T113" s="161"/>
      <c r="U113" s="161"/>
      <c r="V113" s="161"/>
      <c r="W113" s="161"/>
      <c r="X113" s="161"/>
      <c r="Y113" s="161"/>
      <c r="Z113" s="161"/>
      <c r="AA113" s="161"/>
      <c r="AB113" s="161"/>
      <c r="AC113" s="161"/>
      <c r="AD113" s="161"/>
      <c r="AE113" s="161"/>
      <c r="AF113" s="161"/>
      <c r="AG113" s="161"/>
      <c r="AH113" s="161"/>
      <c r="AI113" s="161"/>
      <c r="AJ113" s="161"/>
      <c r="AK113" s="161"/>
      <c r="AL113" s="161"/>
      <c r="AM113" s="161"/>
      <c r="AN113" s="161"/>
      <c r="AO113" s="161"/>
      <c r="AP113" s="161"/>
      <c r="AQ113" s="161"/>
      <c r="AR113" s="161"/>
      <c r="AS113" s="161"/>
      <c r="AT113" s="161"/>
      <c r="AU113" s="161"/>
      <c r="AV113" s="161"/>
      <c r="AW113" s="161"/>
      <c r="AX113" s="161"/>
      <c r="AY113" s="161"/>
      <c r="AZ113" s="161"/>
      <c r="BA113" s="161"/>
      <c r="BB113" s="161"/>
      <c r="BC113" s="161"/>
      <c r="BD113" s="161"/>
      <c r="BE113" s="161"/>
      <c r="BF113" s="161"/>
      <c r="BG113" s="161"/>
      <c r="BH113" s="161"/>
      <c r="BI113" s="161"/>
      <c r="BJ113" s="161"/>
      <c r="BK113" s="161"/>
      <c r="BL113" s="161"/>
      <c r="BM113" s="161"/>
      <c r="BN113" s="161"/>
      <c r="BO113" s="161"/>
      <c r="BP113" s="161"/>
      <c r="BQ113" s="161"/>
      <c r="BR113" s="161"/>
      <c r="BS113" s="161"/>
      <c r="BT113" s="161"/>
      <c r="BU113" s="161"/>
      <c r="BV113" s="161"/>
      <c r="BW113" s="161"/>
      <c r="BX113" s="161"/>
      <c r="BY113" s="161"/>
      <c r="BZ113" s="161"/>
      <c r="CA113" s="161"/>
      <c r="CB113" s="161"/>
      <c r="CC113" s="161"/>
      <c r="CD113" s="161"/>
      <c r="CE113" s="161"/>
      <c r="CF113" s="161"/>
      <c r="CG113" s="161"/>
      <c r="CH113" s="161"/>
      <c r="CI113" s="161"/>
      <c r="CJ113" s="166"/>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6" ca="1" si="0">IFERROR(NOW()-F2,"-")</f>
        <v>45966.092733912039</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45966.092733912039</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45966.092733912039</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45966.092733912039</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45966.092733912039</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45966.092733912039</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45966.092733912039</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45966.092733912039</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45966.092733912039</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45966.092733912039</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45966.092733912039</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45966.092733912039</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45966.092733912039</v>
      </c>
      <c r="H14" s="22" t="s">
        <v>39107</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45966.092733912039</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45966.092733912039</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45966.092733912039</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45966.092733912039</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45966.092733912039</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45966.092733912039</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45966.092733912039</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45966.092733912039</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45966.092733912039</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45966.092733912039</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45966.092733912039</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45966.092733912039</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45966.092733912039</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45966.092733912039</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45966.092733912039</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45966.092733912039</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45966.092733912039</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45966.092733912039</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45966.092733912039</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45966.092733912039</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45966.092733912039</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45966.092733912039</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45966.092733912039</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45966.092733912039</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45966.092733912039</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45966.092733912039</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45966.092733912039</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45966.092733912039</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45966.092733912039</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45966.092733912039</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45966.092733912039</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45966.092733912039</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45966.092733912039</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45966.092733912039</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45966.092733912039</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45966.092733912039</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45966.092733912039</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45966.092733912039</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45966.092733912039</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45966.092733912039</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45966.092733912039</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45966.092733912039</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45966.092733912039</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45966.092733912039</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45966.092733912039</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45966.092733912039</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45966.092733912039</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45966.092733912039</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45966.092733912039</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45966.092733912039</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45966.092733912039</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45966.092733912039</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45966.092733912039</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45966.092733912039</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45966.092733912039</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45966.092733912039</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45966.092733912039</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45966.092733912039</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45966.092733912039</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45966.092733912039</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45966.092733912039</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45966.092733912039</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45966.092733912039</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45966.092733912039</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45966.092733912039</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45966.092733912039</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45966.092733912039</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45966.092733912039</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45966.092733912039</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45966.092733912039</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45966.092733912039</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45966.092733912039</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45966.092733912039</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45966.092733912039</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45966.092733912039</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45966.092733912039</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45966.092733912039</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45966.092733912039</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45966.092733912039</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45966.092733912039</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45966.092733912039</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45966.092733912039</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45966.092733912039</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45966.092733912039</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45966.092733912039</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45966.092733912039</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45966.092733912039</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45966.092733912039</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45966.092733912039</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45966.092733912039</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45966.092733912039</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45966.092733912039</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45966.092733912039</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45966.092733912039</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45966.092733912039</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45966.092733912039</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45966.092733912039</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45966.092733912039</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45966.092733912039</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45966.092733912039</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45966.092733912039</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45966.092733912039</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45966.092733912039</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45966.092733912039</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45966.092733912039</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45966.092733912039</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45966.092733912039</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45966.092733912039</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45966.092733912039</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45966.092733912039</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45966.092733912039</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45966.092733912039</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45966.092733912039</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45966.092733912039</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45966.092733912039</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45966.092733912039</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45966.092733912039</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45966.092733912039</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45966.092733912039</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45966.092733912039</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45966.092733912039</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45966.092733912039</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45966.092733912039</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45966.092733912039</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45966.092733912039</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45966.092733912039</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45966.092733912039</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45966.092733912039</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45966.092733912039</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45966.092733912039</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45966.092733912039</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45966.092733912039</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45966.092733912039</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45966.092733912039</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45966.092733912039</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45966.092733912039</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45966.092733912039</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45966.092733912039</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45966.092733912039</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45966.092733912039</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45966.092733912039</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45966.092733912039</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45966.092733912039</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45966.092733912039</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45966.092733912039</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45966.092733912039</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45966.092733912039</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45966.092733912039</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45966.092733912039</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45966.092733912039</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45966.092733912039</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45966.092733912039</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45966.092733912039</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45966.092733912039</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45966.092733912039</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45966.092733912039</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45966.092733912039</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45966.092733912039</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45966.092733912039</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45966.092733912039</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45966.092733912039</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45966.092733912039</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45966.092733912039</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45966.092733912039</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45966.092733912039</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45966.092733912039</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45966.092733912039</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45966.092733912039</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45966.092733912039</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45966.092733912039</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45966.092733912039</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45966.092733912039</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45966.092733912039</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45966.092733912039</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45966.092733912039</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45966.092733912039</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45966.092733912039</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45966.092733912039</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45966.092733912039</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45966.092733912039</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45966.092733912039</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45966.092733912039</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45966.092733912039</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45966.092733912039</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45966.092733912039</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45966.092733912039</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45966.092733912039</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45966.092733912039</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45966.092733912039</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45966.092733912039</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45966.092733912039</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45966.092733912039</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45966.092733912039</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45966.092733912039</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45966.092733912039</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45966.092733912039</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45966.092733912039</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45966.092733912039</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45966.092733912039</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45966.092733912039</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45966.092733912039</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45966.092733912039</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45966.092733912039</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45966.092733912039</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45966.092733912039</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45966.092733912039</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45966.092733912039</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45966.092733912039</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45966.092733912039</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45966.092733912039</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45966.092733912039</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45966.092733912039</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45966.092733912039</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45966.092733912039</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45966.092733912039</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45966.092733912039</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45966.092733912039</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45966.092733912039</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45966.092733912039</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45966.092733912039</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45966.092733912039</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45966.092733912039</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45966.092733912039</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45966.092733912039</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45966.092733912039</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45966.092733912039</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45966.092733912039</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45966.092733912039</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45966.092733912039</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45966.092733912039</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45966.092733912039</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45966.092733912039</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45966.092733912039</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45966.092733912039</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45966.092733912039</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45966.092733912039</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45966.092733912039</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45966.092733912039</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45966.092733912039</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45966.092733912039</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45966.092733912039</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45966.092733912039</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45966.092733912039</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45966.092733912039</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45966.092733912039</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45966.092733912039</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45966.092733912039</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45966.092733912039</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45966.092733912039</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45966.092733912039</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45966.092733912039</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45966.092733912039</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45966.092733912039</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45966.092733912039</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45966.092733912039</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45966.092733912039</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45966.092733912039</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45966.092733912039</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45966.092733912039</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45966.092733912039</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45966.092733912039</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45966.092733912039</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45966.092733912039</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45966.092733912039</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45966.092733912039</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45966.092733912039</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45966.092733912039</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45966.092733912039</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45966.092733912039</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45966.092733912039</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45966.092733912039</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45966.092733912039</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45966.092733912039</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45966.092733912039</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45966.092733912039</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45966.092733912039</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45966.092733912039</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45966.092733912039</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45966.092733912039</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45966.092733912039</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45966.092733912039</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45966.092733912039</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45966.092733912039</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45966.092733912039</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45966.092733912039</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45966.092733912039</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45966.092733912039</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45966.092733912039</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45966.092733912039</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45966.092733912039</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45966.092733912039</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45966.092733912039</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45966.092733912039</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45966.092733912039</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45966.092733912039</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45966.092733912039</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45966.092733912039</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45966.092733912039</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45966.092733912039</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45966.092733912039</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45966.092733912039</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45966.092733912039</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45966.092733912039</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45966.092733912039</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45966.092733912039</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45966.092733912039</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45966.092733912039</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45966.092733912039</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45966.092733912039</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45966.092733912039</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45966.092733912039</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45966.092733912039</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45966.092733912039</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45966.092733912039</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45966.092733912039</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45966.092733912039</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45966.092733912039</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45966.092733912039</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45966.092733912039</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45966.092733912039</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45966.092733912039</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45966.092733912039</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45966.092733912039</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45966.092733912039</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45966.092733912039</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45966.092733912039</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45966.092733912039</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45966.092733912039</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45966.092733912039</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45966.092733912039</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45966.092733912039</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45966.092733912039</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45966.092733912039</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45966.092733912039</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45966.092733912039</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45966.092733912039</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45966.092733912039</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45966.092733912039</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45966.092733912039</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45966.092733912039</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45966.092733912039</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45966.092733912039</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45966.092733912039</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45966.092733912039</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45966.092733912039</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45966.092733912039</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45966.092733912039</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45966.092733912039</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45966.092733912039</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45966.092733912039</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45966.092733912039</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45966.092733912039</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45966.092733912039</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45966.092733912039</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45966.092733912039</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45966.092733912039</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45966.092733912039</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45966.092733912039</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45966.092733912039</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45966.092733912039</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45966.092733912039</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45966.092733912039</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45966.092733912039</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45966.092733912039</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45966.092733912039</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45966.092733912039</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45966.092733912039</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45966.092733912039</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45966.092733912039</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45966.092733912039</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45966.092733912039</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45966.092733912039</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45966.092733912039</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45966.092733912039</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45966.092733912039</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45966.092733912039</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45966.092733912039</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45966.092733912039</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45966.092733912039</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45966.092733912039</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45966.092733912039</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45966.092733912039</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45966.092733912039</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45966.092733912039</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45966.092733912039</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45966.092733912039</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45966.092733912039</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45966.092733912039</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45966.092733912039</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45966.092733912039</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45966.092733912039</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45966.092733912039</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45966.092733912039</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45966.092733912039</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45966.092733912039</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45966.092733912039</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45966.092733912039</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45966.092733912039</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45966.092733912039</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45966.092733912039</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45966.092733912039</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45966.092733912039</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45966.092733912039</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45966.092733912039</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45966.092733912039</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45966.092733912039</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45966.092733912039</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45966.092733912039</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45966.092733912039</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45966.092733912039</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45966.092733912039</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45966.092733912039</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45966.092733912039</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45966.092733912039</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45966.092733912039</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45966.092733912039</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45966.092733912039</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45966.092733912039</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45966.092733912039</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45966.092733912039</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45966.092733912039</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45966.092733912039</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45966.092733912039</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45966.092733912039</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45966.092733912039</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45966.092733912039</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45966.092733912039</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45966.092733912039</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45966.092733912039</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45966.092733912039</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45966.092733912039</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45966.092733912039</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45966.092733912039</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45966.092733912039</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45966.092733912039</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45966.092733912039</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45966.092733912039</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45966.092733912039</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45966.092733912039</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45966.092733912039</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45966.092733912039</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45966.092733912039</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45966.092733912039</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45966.092733912039</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45966.092733912039</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45966.092733912039</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45966.092733912039</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45966.092733912039</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45966.092733912039</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45966.092733912039</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45966.092733912039</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45966.092733912039</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45966.092733912039</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45966.092733912039</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45966.092733912039</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45966.092733912039</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45966.092733912039</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45966.092733912039</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45966.092733912039</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45966.092733912039</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45966.092733912039</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45966.092733912039</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45966.092733912039</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45966.092733912039</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45966.092733912039</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45966.092733912039</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45966.092733912039</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45966.092733912039</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45966.092733912039</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45966.092733912039</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45966.092733912039</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45966.092733912039</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45966.092733912039</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45966.092733912039</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45966.092733912039</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45966.092733912039</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45966.092733912039</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45966.092733912039</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45966.092733912039</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45966.092733912039</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45966.092733912039</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45966.092733912039</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45966.092733912039</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45966.092733912039</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45966.092733912039</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45966.092733912039</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45966.092733912039</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45966.092733912039</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45966.092733912039</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45966.092733912039</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45966.092733912039</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45966.092733912039</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45966.092733912039</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45966.092733912039</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45966.092733912039</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45966.092733912039</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45966.092733912039</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45966.092733912039</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45966.092733912039</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45966.092733912039</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45966.092733912039</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45966.092733912039</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45966.092733912039</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45966.092733912039</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45966.092733912039</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45966.092733912039</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45966.092733912039</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45966.092733912039</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45966.092733912039</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45966.092733912039</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45966.092733912039</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45966.092733912039</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45966.092733912039</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45966.092733912039</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45966.092733912039</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45966.092733912039</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45966.092733912039</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45966.092733912039</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45966.092733912039</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45966.092733912039</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45966.092733912039</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45966.092733912039</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45966.092733912039</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45966.092733912039</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45966.092733912039</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45966.092733912039</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45966.092733912039</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45966.092733912039</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45966.092733912039</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45966.092733912039</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45966.092733912039</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45966.092733912039</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45966.092733912039</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45966.092733912039</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45966.092733912039</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45966.092733912039</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45966.092733912039</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45966.092733912039</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45966.092733912039</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45966.092733912039</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45966.092733912039</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45966.092733912039</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45966.092733912039</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45966.092733912039</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45966.092733912039</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45966.092733912039</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45966.092733912039</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45966.092733912039</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45966.092733912039</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45966.092733912039</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45966.092733912039</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45966.092733912039</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45966.092733912039</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45966.092733912039</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45966.092733912039</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45966.092733912039</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45966.092733912039</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45966.092733912039</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45966.092733912039</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45966.092733912039</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45966.092733912039</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45966.092733912039</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45966.092733912039</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45966.092733912039</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45966.092733912039</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45966.092733912039</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45966.092733912039</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45966.092733912039</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45966.092733912039</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45966.092733912039</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45966.092733912039</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45966.092733912039</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45966.092733912039</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45966.092733912039</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45966.092733912039</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45966.092733912039</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45966.092733912039</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45966.092733912039</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45966.092733912039</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45966.092733912039</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45966.092733912039</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45966.092733912039</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45966.092733912039</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45966.092733912039</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45966.092733912039</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45966.092733912039</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45966.092733912039</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45966.092733912039</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45966.092733912039</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45966.092733912039</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45966.092733912039</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45966.092733912039</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45966.092733912039</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45966.092733912039</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45966.092733912039</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45966.092733912039</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45966.092733912039</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45966.092733912039</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45966.092733912039</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45966.092733912039</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45966.092733912039</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45966.092733912039</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45966.092733912039</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45966.092733912039</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45966.092733912039</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45966.092733912039</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45966.092733912039</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45966.092733912039</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45966.092733912039</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45966.092733912039</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45966.092733912039</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45966.092733912039</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45966.092733912039</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45966.092733912039</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45966.092733912039</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45966.092733912039</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45966.092733912039</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45966.092733912039</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45966.092733912039</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45966.092733912039</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45966.092733912039</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45966.092733912039</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45966.092733912039</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45966.092733912039</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45966.092733912039</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45966.092733912039</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45966.092733912039</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45966.092733912039</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45966.092733912039</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45966.092733912039</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45966.092733912039</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45966.092733912039</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45966.092733912039</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45966.092733912039</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45966.092733912039</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45966.092733912039</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45966.092733912039</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45966.092733912039</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45966.092733912039</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45966.092733912039</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45966.092733912039</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45966.092733912039</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45966.092733912039</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45966.092733912039</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45966.092733912039</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45966.092733912039</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45966.092733912039</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45966.092733912039</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45966.092733912039</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45966.092733912039</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45966.092733912039</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45966.092733912039</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45966.092733912039</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45966.092733912039</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45966.092733912039</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45966.092733912039</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45966.092733912039</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45966.092733912039</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45966.092733912039</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45966.092733912039</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45966.092733912039</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45966.092733912039</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45966.092733912039</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45966.092733912039</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45966.092733912039</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45966.092733912039</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45966.092733912039</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45966.092733912039</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45966.092733912039</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45966.092733912039</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45966.092733912039</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45966.092733912039</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45966.092733912039</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45966.092733912039</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45966.092733912039</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45966.092733912039</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45966.092733912039</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45966.092733912039</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45966.092733912039</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45966.092733912039</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45966.092733912039</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45966.092733912039</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45966.092733912039</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45966.092733912039</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45966.092733912039</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45966.092733912039</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45966.092733912039</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45966.092733912039</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45966.092733912039</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45966.092733912039</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45966.092733912039</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45966.092733912039</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45966.092733912039</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45966.092733912039</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45966.092733912039</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45966.092733912039</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45966.092733912039</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45966.092733912039</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45966.092733912039</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45966.092733912039</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45966.092733912039</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45966.092733912039</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45966.092733912039</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45966.092733912039</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45966.092733912039</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45966.092733912039</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45966.092733912039</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45966.092733912039</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45966.092733912039</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45966.092733912039</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45966.092733912039</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45966.092733912039</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45966.092733912039</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45966.092733912039</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45966.092733912039</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45966.092733912039</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45966.092733912039</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45966.092733912039</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45966.092733912039</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45966.092733912039</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45966.092733912039</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45966.092733912039</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45966.092733912039</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45966.092733912039</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45966.092733912039</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45966.092733912039</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45966.092733912039</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45966.092733912039</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45966.092733912039</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45966.092733912039</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45966.092733912039</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45966.092733912039</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45966.092733912039</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45966.092733912039</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45966.092733912039</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45966.092733912039</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45966.092733912039</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45966.092733912039</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45966.092733912039</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45966.092733912039</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45966.092733912039</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45966.092733912039</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45966.092733912039</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45966.092733912039</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45966.092733912039</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45966.092733912039</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45966.092733912039</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45966.092733912039</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45966.092733912039</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45966.092733912039</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45966.092733912039</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45966.092733912039</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45966.092733912039</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45966.092733912039</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45966.092733912039</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45966.092733912039</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45966.092733912039</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45966.092733912039</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45966.092733912039</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45966.092733912039</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45966.092733912039</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45966.092733912039</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45966.092733912039</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45966.092733912039</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45966.092733912039</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45966.092733912039</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45966.092733912039</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45966.092733912039</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45966.092733912039</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45966.092733912039</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45966.092733912039</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45966.092733912039</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45966.092733912039</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45966.092733912039</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45966.092733912039</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45966.092733912039</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45966.092733912039</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45966.092733912039</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45966.092733912039</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45966.092733912039</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45966.092733912039</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45966.092733912039</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45966.092733912039</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45966.092733912039</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45966.092733912039</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45966.092733912039</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45966.092733912039</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45966.092733912039</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45966.092733912039</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45966.092733912039</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45966.092733912039</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45966.092733912039</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45966.092733912039</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45966.092733912039</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45966.092733912039</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45966.092733912039</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45966.092733912039</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45966.092733912039</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45966.092733912039</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45966.092733912039</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45966.092733912039</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45966.092733912039</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45966.092733912039</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45966.092733912039</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45966.092733912039</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45966.092733912039</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45966.092733912039</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45966.092733912039</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45966.092733912039</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45966.092733912039</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45966.092733912039</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45966.092733912039</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45966.092733912039</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45966.092733912039</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45966.092733912039</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45966.092733912039</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45966.092733912039</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45966.092733912039</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45966.092733912039</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45966.092733912039</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45966.092733912039</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45966.092733912039</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45966.092733912039</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45966.092733912039</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45966.092733912039</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45966.092733912039</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45966.092733912039</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45966.092733912039</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45966.092733912039</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45966.092733912039</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45966.092733912039</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45966.092733912039</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45966.092733912039</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45966.092733912039</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45966.092733912039</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45966.092733912039</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45966.092733912039</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45966.092733912039</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45966.092733912039</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45966.092733912039</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45966.092733912039</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45966.092733912039</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45966.092733912039</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45966.092733912039</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45966.092733912039</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45966.092733912039</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45966.092733912039</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45966.092733912039</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45966.092733912039</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45966.092733912039</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45966.092733912039</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45966.092733912039</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45966.092733912039</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45966.092733912039</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45966.092733912039</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45966.092733912039</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45966.092733912039</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45966.092733912039</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45966.092733912039</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45966.092733912039</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45966.092733912039</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45966.092733912039</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45966.092733912039</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45966.092733912039</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45966.092733912039</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45966.092733912039</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45966.092733912039</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45966.092733912039</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45966.092733912039</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45966.092733912039</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45966.092733912039</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45966.092733912039</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45966.092733912039</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45966.092733912039</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45966.092733912039</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45966.092733912039</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45966.092733912039</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45966.092733912039</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45966.092733912039</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45966.092733912039</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45966.092733912039</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45966.092733912039</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45966.092733912039</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45966.092733912039</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45966.092733912039</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45966.092733912039</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45966.092733912039</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45966.092733912039</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45966.092733912039</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45966.092733912039</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45966.092733912039</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45966.092733912039</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45966.092733912039</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45966.092733912039</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45966.092733912039</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45966.092733912039</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45966.092733912039</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45966.092733912039</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45966.092733912039</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45966.092733912039</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45966.092733912039</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45966.092733912039</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45966.092733912039</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45966.092733912039</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45966.092733912039</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45966.092733912039</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45966.092733912039</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45966.092733912039</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45966.092733912039</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45966.092733912039</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45966.092733912039</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45966.092733912039</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45966.092733912039</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45966.092733912039</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45966.092733912039</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45966.092733912039</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45966.092733912039</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45966.092733912039</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45966.092733912039</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45966.092733912039</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45966.092733912039</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45966.092733912039</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45966.092733912039</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45966.092733912039</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45966.092733912039</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45966.092733912039</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45966.092733912039</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45966.092733912039</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45966.092733912039</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45966.092733912039</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45966.092733912039</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45966.092733912039</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45966.092733912039</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45966.092733912039</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45966.092733912039</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45966.092733912039</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45966.092733912039</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45966.092733912039</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45966.092733912039</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45966.092733912039</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45966.092733912039</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45966.092733912039</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45966.092733912039</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45966.092733912039</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45966.092733912039</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45966.092733912039</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45966.092733912039</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45966.092733912039</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45966.092733912039</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45966.092733912039</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45966.092733912039</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45966.092733912039</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45966.092733912039</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45966.092733912039</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45966.092733912039</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45966.092733912039</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45966.092733912039</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45966.092733912039</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45966.092733912039</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45966.092733912039</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45966.092733912039</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45966.092733912039</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45966.092733912039</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45966.092733912039</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45966.092733912039</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45966.092733912039</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45966.092733912039</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45966.092733912039</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45966.092733912039</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45966.092733912039</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45966.092733912039</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45966.092733912039</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45966.092733912039</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45966.092733912039</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45966.092733912039</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45966.092733912039</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45966.092733912039</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45966.092733912039</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45966.092733912039</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45966.092733912039</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45966.092733912039</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45966.092733912039</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45966.092733912039</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45966.092733912039</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45966.092733912039</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45966.092733912039</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45966.092733912039</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45966.092733912039</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45966.092733912039</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45966.092733912039</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45966.092733912039</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45966.092733912039</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45966.092733912039</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45966.092733912039</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45966.092733912039</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45966.092733912039</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45966.092733912039</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45966.092733912039</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45966.092733912039</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45966.092733912039</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45966.092733912039</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45966.092733912039</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45966.092733912039</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45966.092733912039</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45966.092733912039</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45966.092733912039</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45966.092733912039</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45966.092733912039</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45966.092733912039</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45966.092733912039</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45966.092733912039</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45966.092733912039</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45966.092733912039</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45966.092733912039</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45966.092733912039</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45966.092733912039</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45966.092733912039</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45966.092733912039</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45966.092733912039</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45966.092733912039</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45966.092733912039</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45966.092733912039</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45966.092733912039</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45966.092733912039</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45966.092733912039</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45966.092733912039</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45966.092733912039</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45966.092733912039</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45966.092733912039</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45966.092733912039</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45966.092733912039</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45966.092733912039</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45966.092733912039</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45966.092733912039</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45966.092733912039</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45966.092733912039</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45966.092733912039</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45966.092733912039</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45966.092733912039</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45966.092733912039</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45966.092733912039</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45966.092733912039</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45966.092733912039</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45966.092733912039</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45966.092733912039</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45966.092733912039</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45966.092733912039</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45966.092733912039</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45966.092733912039</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45966.092733912039</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45966.092733912039</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39108</v>
      </c>
      <c r="B2" s="93" t="str">
        <f>IFERROR(VLOOKUP(D2,DB!A:K,11,0),"")</f>
        <v>R4</v>
      </c>
      <c r="C2" s="96">
        <v>1</v>
      </c>
      <c r="D2" s="93" t="s">
        <v>35092</v>
      </c>
      <c r="E2" s="97" t="s">
        <v>39021</v>
      </c>
      <c r="F2" s="98">
        <v>45703.480717592596</v>
      </c>
      <c r="G2" s="99">
        <f ca="1">IFERROR(NOW()-F2,"")</f>
        <v>262.61201631944277</v>
      </c>
      <c r="H2" s="98">
        <v>45703.474768518521</v>
      </c>
      <c r="I2" s="98" t="str">
        <f>IFERROR(VLOOKUP(D2,DB!A:F,6,0),"")</f>
        <v>SCECO</v>
      </c>
      <c r="J2" s="98" t="str">
        <f>IFERROR(VLOOKUP(D2,DB!A:G,7,0),"")</f>
        <v>Dead</v>
      </c>
      <c r="K2" s="100" t="s">
        <v>39109</v>
      </c>
      <c r="L2" s="93" t="str">
        <f>IFERROR(VLOOKUP(D2,DB!A:I,9,0),"")</f>
        <v>Latis</v>
      </c>
    </row>
    <row r="3" spans="1:16" ht="15" customHeight="1">
      <c r="A3" s="118"/>
      <c r="B3" s="118" t="str">
        <f>IFERROR(VLOOKUP(D3,DB!A:K,11,0),"")</f>
        <v/>
      </c>
      <c r="C3" s="119"/>
      <c r="D3" s="93"/>
      <c r="E3" s="97"/>
      <c r="F3" s="122"/>
      <c r="G3" s="123">
        <f ca="1">IFERROR(NOW()-F3,"")</f>
        <v>45966.092733912039</v>
      </c>
      <c r="H3" s="122"/>
      <c r="I3" s="118" t="str">
        <f>IFERROR(VLOOKUP(D3,DB!A:F,6,0),"")</f>
        <v/>
      </c>
      <c r="J3" s="118" t="str">
        <f>IFERROR(VLOOKUP(D3,DB!A:G,7,0),"")</f>
        <v/>
      </c>
      <c r="K3" s="124"/>
      <c r="L3" s="120" t="str">
        <f>IFERROR(VLOOKUP(D3,DB!A:I,9,0),"")</f>
        <v/>
      </c>
    </row>
    <row r="4" spans="1:16" ht="15" customHeight="1">
      <c r="A4" s="118"/>
      <c r="B4" s="118" t="str">
        <f>IFERROR(VLOOKUP(D4,DB!A:K,11,0),"")</f>
        <v/>
      </c>
      <c r="C4" s="119"/>
      <c r="D4" s="93"/>
      <c r="E4" s="97"/>
      <c r="F4" s="122"/>
      <c r="G4" s="123">
        <f ca="1">IFERROR(NOW()-F4,"")</f>
        <v>45966.092733912039</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45966.092733912039</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45966.092733912039</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45966.092733912039</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45966.092733912039</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45966.092733912039</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45966.092733912039</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45966.092733912039</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45966.092733912039</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45966.092733912039</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45966.092733912039</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45966.092733912039</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45966.092733912039</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45966.092733912039</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45966.092733912039</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45966.092733912039</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45966.092733912039</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45966.092733912039</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45966.092733912039</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45966.092733912039</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45966.092733912039</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45966.092733912039</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45966.092733912039</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45966.092733912039</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45966.092733912039</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45966.092733912039</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45966.092733912039</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45966.092733912039</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45966.092733912039</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45966.092733912039</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45966.092733912039</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45966.092733912039</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45966.092733912039</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45966.092733912039</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45966.092733912039</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45966.092733912039</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45966.092733912039</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45966.092733912039</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45966.092733912039</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45966.092733912039</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45966.092733912039</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45966.092733912039</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45966.092733912039</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45966.092733912039</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45966.092733912039</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45966.092733912039</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45966.092733912039</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45966.092733912039</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45966.092733912039</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45966.092733912039</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45966.092733912039</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45966.092733912039</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45966.092733912039</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45966.092733912039</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45966.092733912039</v>
      </c>
      <c r="H58" s="122"/>
      <c r="I58" s="118" t="str">
        <f>IFERROR(VLOOKUP(D58,DB!A:F,6,0),"")</f>
        <v/>
      </c>
      <c r="J58" s="118" t="str">
        <f>IFERROR(VLOOKUP(D58,DB!A:G,7,0),"")</f>
        <v/>
      </c>
      <c r="K58" s="124"/>
      <c r="L58" s="120" t="str">
        <f>IFERROR(VLOOKUP(D58,DB!A:I,9,0),"")</f>
        <v/>
      </c>
    </row>
    <row r="59" spans="1:12" ht="15" customHeight="1">
      <c r="A59" s="125"/>
      <c r="B59" s="125" t="str">
        <f>IFERROR(VLOOKUP(D59,DB!A:K,11,0),"")</f>
        <v/>
      </c>
      <c r="C59" s="126"/>
      <c r="D59" s="127"/>
      <c r="E59" s="128"/>
      <c r="F59" s="129"/>
      <c r="G59" s="130">
        <f ca="1">IFERROR(NOW()-F59,"")</f>
        <v>45966.092733912039</v>
      </c>
      <c r="H59" s="129"/>
      <c r="I59" s="125" t="str">
        <f>IFERROR(VLOOKUP(D59,DB!A:F,6,0),"")</f>
        <v/>
      </c>
      <c r="J59" s="125" t="str">
        <f>IFERROR(VLOOKUP(D59,DB!A:G,7,0),"")</f>
        <v/>
      </c>
      <c r="K59" s="131"/>
      <c r="L59" s="127" t="str">
        <f>IFERROR(VLOOKUP(D59,DB!A:I,9,0),"")</f>
        <v/>
      </c>
    </row>
  </sheetData>
  <dataValidations count="2">
    <dataValidation allowBlank="1" showInputMessage="1" showErrorMessage="1" sqref="E1" xr:uid="{A4F81451-56CC-4543-9497-104C4E44EE4B}"/>
    <dataValidation type="list" allowBlank="1" showInputMessage="1" showErrorMessage="1" sqref="E2:E4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39110</v>
      </c>
      <c r="B2" s="37" t="str">
        <f>IFERROR(VLOOKUP(D2,DB!A:K,11,0),"")</f>
        <v>R5</v>
      </c>
      <c r="C2" s="37">
        <v>3</v>
      </c>
      <c r="D2" s="117" t="s">
        <v>36011</v>
      </c>
      <c r="E2" s="37" t="s">
        <v>39021</v>
      </c>
      <c r="F2" s="38">
        <v>45891.832060185188</v>
      </c>
      <c r="G2" s="143">
        <f ca="1">IFERROR(NOW()-F2,"")</f>
        <v>74.260673726850655</v>
      </c>
      <c r="H2" s="38">
        <v>45891.790393518517</v>
      </c>
      <c r="I2" s="37" t="str">
        <f>IFERROR(VLOOKUP(D2,DB!A:F,6,0),"")</f>
        <v>Generator-SG</v>
      </c>
      <c r="J2" s="37" t="str">
        <f>IFERROR(VLOOKUP(D2,DB!A:G,7,0),"")</f>
        <v>Vandalized</v>
      </c>
      <c r="K2" s="37" t="s">
        <v>39111</v>
      </c>
      <c r="L2" s="37" t="str">
        <f>IFERROR(VLOOKUP(D2,DB!A:I,9,0),"")</f>
        <v>Latis</v>
      </c>
      <c r="M2" s="116"/>
    </row>
    <row r="3" spans="1:13" ht="30.75">
      <c r="A3" s="37" t="s">
        <v>39112</v>
      </c>
      <c r="B3" s="37" t="str">
        <f>IFERROR(VLOOKUP(D3,DB!A:K,11,0),"")</f>
        <v>R5</v>
      </c>
      <c r="C3" s="37">
        <v>1</v>
      </c>
      <c r="D3" s="37" t="s">
        <v>33268</v>
      </c>
      <c r="E3" s="37" t="s">
        <v>39100</v>
      </c>
      <c r="F3" s="38">
        <v>45926.188877314817</v>
      </c>
      <c r="G3" s="143">
        <f t="shared" ref="G3" ca="1" si="0">IFERROR(NOW()-F3,"")</f>
        <v>39.90385659722233</v>
      </c>
      <c r="H3" s="38">
        <v>45926.158159722225</v>
      </c>
      <c r="I3" s="37" t="str">
        <f>IFERROR(VLOOKUP(D3,DB!A:F,6,0),"")</f>
        <v>SCECO</v>
      </c>
      <c r="J3" s="37" t="str">
        <f>IFERROR(VLOOKUP(D3,DB!A:G,7,0),"")</f>
        <v>Good</v>
      </c>
      <c r="K3" s="37" t="s">
        <v>39113</v>
      </c>
      <c r="L3" s="37" t="str">
        <f>IFERROR(VLOOKUP(D3,DB!A:I,9,0),"")</f>
        <v>Latis</v>
      </c>
      <c r="M3" s="116"/>
    </row>
    <row r="4" spans="1:13" ht="48" customHeight="1">
      <c r="A4" s="151" t="s">
        <v>39114</v>
      </c>
      <c r="B4" s="151" t="str">
        <f>IFERROR(VLOOKUP(D4,DB!A:K,11,0),"")</f>
        <v>R5</v>
      </c>
      <c r="C4" s="151">
        <v>1</v>
      </c>
      <c r="D4" s="151" t="s">
        <v>34758</v>
      </c>
      <c r="E4" s="151" t="s">
        <v>39100</v>
      </c>
      <c r="F4" s="152">
        <v>45948.661111111112</v>
      </c>
      <c r="G4" s="153">
        <f ca="1">IFERROR(NOW()-F4,"")</f>
        <v>17.431622800926561</v>
      </c>
      <c r="H4" s="152">
        <v>45948.661111111112</v>
      </c>
      <c r="I4" s="151" t="str">
        <f>IFERROR(VLOOKUP(D4,DB!A:F,6,0),"")</f>
        <v>SCECO</v>
      </c>
      <c r="J4" s="151" t="str">
        <f>IFERROR(VLOOKUP(D4,DB!A:G,7,0),"")</f>
        <v>Dead</v>
      </c>
      <c r="K4" s="151" t="s">
        <v>39115</v>
      </c>
      <c r="L4" s="151" t="str">
        <f>IFERROR(VLOOKUP(D4,DB!A:I,9,0),"")</f>
        <v>Latis</v>
      </c>
    </row>
    <row r="5" spans="1:13" ht="30.75">
      <c r="A5" s="151" t="s">
        <v>39116</v>
      </c>
      <c r="B5" s="151" t="str">
        <f>IFERROR(VLOOKUP(D5,DB!A:K,11,0),"")</f>
        <v>R5</v>
      </c>
      <c r="C5" s="151">
        <v>8</v>
      </c>
      <c r="D5" s="151" t="s">
        <v>35996</v>
      </c>
      <c r="E5" s="151" t="s">
        <v>39100</v>
      </c>
      <c r="F5" s="152" t="s">
        <v>39117</v>
      </c>
      <c r="G5" s="153" t="str">
        <f ca="1">IFERROR(NOW()-F5,"")</f>
        <v/>
      </c>
      <c r="H5" s="152">
        <v>45966.003668981481</v>
      </c>
      <c r="I5" s="151" t="str">
        <f>IFERROR(VLOOKUP(D5,DB!A:F,6,0),"")</f>
        <v>SCECO+STB</v>
      </c>
      <c r="J5" s="151" t="str">
        <f>IFERROR(VLOOKUP(D5,DB!A:G,7,0),"")</f>
        <v>Good</v>
      </c>
      <c r="K5" s="151" t="s">
        <v>39118</v>
      </c>
      <c r="L5" s="151" t="str">
        <f>IFERROR(VLOOKUP(D5,DB!A:I,9,0),"")</f>
        <v>Latis</v>
      </c>
    </row>
    <row r="6" spans="1:13" ht="15">
      <c r="A6" s="151"/>
      <c r="B6" s="151" t="str">
        <f>IFERROR(VLOOKUP(D6,DB!A:K,11,0),"")</f>
        <v/>
      </c>
      <c r="C6" s="151"/>
      <c r="D6" s="151"/>
      <c r="E6" s="151"/>
      <c r="F6" s="152"/>
      <c r="G6" s="153">
        <f ca="1">IFERROR(NOW()-F6,"")</f>
        <v>45966.092733912039</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45966.092733912039</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45966.092733912039</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45966.092733912039</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45966.092733912039</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45966.092733912039</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45966.092733912039</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45966.092733912039</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45966.092733912039</v>
      </c>
      <c r="H14" s="152"/>
      <c r="I14" s="151" t="str">
        <f>IFERROR(VLOOKUP(D14,DB!A:F,6,0),"")</f>
        <v/>
      </c>
      <c r="J14" s="151" t="str">
        <f>IFERROR(VLOOKUP(D14,DB!A:G,7,0),"")</f>
        <v/>
      </c>
      <c r="K14" s="151"/>
      <c r="L14" s="151" t="str">
        <f>IFERROR(VLOOKUP(D14,DB!A:I,9,0),"")</f>
        <v/>
      </c>
    </row>
    <row r="15" spans="1:13" ht="15">
      <c r="A15" s="157"/>
      <c r="B15" s="157" t="str">
        <f>IFERROR(VLOOKUP(D15,DB!A:K,11,0),"")</f>
        <v/>
      </c>
      <c r="C15" s="157"/>
      <c r="D15" s="157"/>
      <c r="E15" s="157"/>
      <c r="F15" s="158"/>
      <c r="G15" s="159">
        <f ca="1">IFERROR(NOW()-F15,"")</f>
        <v>45966.092733912039</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45966.092733912039</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45966.092733912039</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45966.092733912039</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45966.092733912039</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45966.092733912039</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45966.092733912039</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45966.092733912039</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45966.092733912039</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45966.092733912039</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45966.092733912039</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45966.092733912039</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45966.092733912039</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45966.092733912039</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45966.092733912039</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45966.092733912039</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45966.092733912039</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45966.092733912039</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45966.092733912039</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45966.092733912039</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45966.092733912039</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45966.092733912039</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45966.092733912039</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45966.092733912039</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45966.092733912039</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45966.092733912039</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45966.092733912039</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45966.092733912039</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45966.092733912039</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45966.092733912039</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45966.092733912039</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45966.092733912039</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45966.092733912039</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45966.092733912039</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45966.092733912039</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45966.092733912039</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45966.092733912039</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45966.092733912039</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45966.092733912039</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45966.092733912039</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45966.092733912039</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45966.092733912039</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45966.092733912039</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45966.092733912039</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45966.092733912039</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45966.092733912039</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45966.092733912039</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45966.092733912039</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45966.092733912039</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45966.092733912039</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45966.092733912039</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45966.092733912039</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45966.092733912039</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45966.092733912039</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45966.092733912039</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45966.092733912039</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45966.092733912039</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45966.092733912039</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45966.092733912039</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45966.092733912039</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45966.092733912039</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45966.092733912039</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45966.092733912039</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45966.092733912039</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45966.092733912039</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45966.092733912039</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45966.092733912039</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45966.092733912039</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45966.092733912039</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45966.092733912039</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45966.092733912039</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45966.092733912039</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45966.092733912039</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45966.092733912039</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45966.092733912039</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45966.092733912039</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45966.092733912039</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45966.092733912039</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45966.092733912039</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45966.092733912039</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45966.092733912039</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45966.092733912039</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45966.092733912039</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45966.092733912039</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45966.092733912039</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45966.092733912039</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45966.092733912039</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45966.092733912039</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45966.092733912039</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45966.092733912039</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45966.092733912039</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45966.092733912039</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45966.092733912039</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45966.092733912039</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45966.092733912039</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45966.092733912039</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45966.092733912039</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45966.092733912039</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45966.092733912039</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45966.092733912039</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45966.092733912039</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45966.092733912039</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45966.092733912039</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45966.092733912039</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45966.092733912039</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45966.092733912039</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45966.092733912039</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45966.092733912039</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45966.092733912039</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45966.092733912039</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45966.092733912039</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45966.092733912039</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45966.092733912039</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45966.092733912039</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45966.092733912039</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45966.092733912039</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45966.092733912039</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45966.092733912039</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45966.092733912039</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45966.092733912039</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45966.092733912039</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45966.092733912039</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45966.092733912039</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45966.092733912039</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45966.092733912039</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45966.092733912039</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45966.092733912039</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45966.092733912039</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45966.092733912039</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45966.092733912039</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45966.092733912039</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45966.092733912039</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45966.092733912039</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45966.092733912039</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45966.092733912039</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45966.092733912039</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45966.092733912039</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45966.092733912039</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45966.092733912039</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45966.092733912039</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45966.092733912039</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45966.092733912039</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45966.092733912039</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45966.092733912039</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45966.092733912039</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45966.092733912039</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45966.092733912039</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45966.092733912039</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45966.092733912039</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45966.092733912039</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45966.092733912039</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45966.092733912039</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45966.092733912039</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45966.092733912039</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45966.092733912039</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45966.092733912039</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45966.092733912039</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45966.092733912039</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45966.092733912039</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45966.092733912039</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45966.092733912039</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45966.092733912039</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45966.092733912039</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45966.092733912039</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45966.092733912039</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45966.092733912039</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45966.092733912039</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45966.092733912039</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45966.092733912039</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45966.092733912039</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45966.092733912039</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45966.092733912039</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45966.092733912039</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45966.092733912039</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45966.092733912039</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45966.092733912039</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45966.092733912039</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45966.092733912039</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45966.092733912039</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45966.092733912039</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45966.092733912039</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45966.092733912039</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45966.092733912039</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45966.092733912039</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45966.092733912039</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45966.092733912039</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45966.092733912039</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45966.092733912039</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45966.092733912039</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45966.092733912039</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45966.092733912039</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45966.092733912039</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45966.092733912039</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45966.092733912039</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45966.092733912039</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45966.092733912039</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45966.092733912039</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45966.092733912039</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45966.092733912039</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45966.092733912039</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45966.092733912039</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45966.092733912039</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45966.092733912039</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45966.092733912039</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45966.092733912039</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45966.092733912039</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45966.092733912039</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45966.092733912039</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45966.092733912039</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45966.092733912039</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45966.092733912039</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45966.092733912039</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45966.092733912039</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45966.092733912039</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45966.092733912039</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45966.092733912039</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45966.092733912039</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45966.092733912039</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45966.092733912039</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45966.092733912039</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45966.092733912039</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45966.092733912039</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45966.092733912039</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45966.092733912039</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45966.092733912039</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45966.092733912039</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45966.092733912039</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45966.092733912039</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45966.092733912039</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45966.092733912039</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45966.092733912039</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45966.092733912039</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45966.092733912039</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45966.092733912039</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45966.092733912039</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45966.092733912039</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45966.092733912039</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45966.092733912039</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45966.092733912039</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45966.092733912039</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45966.092733912039</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45966.092733912039</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45966.092733912039</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45966.092733912039</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45966.092733912039</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45966.092733912039</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45966.092733912039</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45966.092733912039</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45966.092733912039</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45966.092733912039</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45966.092733912039</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45966.092733912039</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45966.092733912039</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45966.092733912039</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45966.092733912039</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45966.092733912039</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45966.092733912039</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45966.092733912039</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45966.092733912039</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45966.092733912039</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45966.092733912039</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45966.092733912039</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45966.092733912039</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45966.092733912039</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45966.092733912039</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45966.092733912039</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45966.092733912039</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45966.092733912039</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45966.092733912039</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45966.092733912039</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45966.092733912039</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45966.092733912039</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45966.092733912039</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45966.092733912039</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45966.092733912039</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45966.092733912039</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45966.092733912039</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45966.092733912039</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45966.092733912039</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45966.092733912039</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45966.092733912039</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45966.092733912039</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45966.092733912039</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45966.092733912039</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45966.092733912039</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45966.092733912039</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45966.092733912039</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45966.092733912039</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45966.092733912039</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45966.092733912039</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45966.092733912039</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45966.092733912039</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45966.092733912039</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45966.092733912039</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45966.092733912039</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45966.092733912039</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45966.092733912039</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45966.092733912039</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45966.092733912039</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45966.092733912039</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45966.092733912039</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45966.092733912039</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45966.092733912039</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45966.092733912039</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45966.092733912039</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45966.092733912039</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45966.092733912039</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45966.092733912039</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45966.092733912039</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45966.092733912039</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45966.092733912039</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45966.092733912039</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45966.092733912039</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45966.092733912039</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45966.092733912039</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45966.092733912039</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45966.092733912039</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45966.092733912039</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45966.092733912039</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45966.092733912039</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45966.092733912039</v>
      </c>
      <c r="H335" s="158"/>
      <c r="I335" s="157" t="str">
        <f>IFERROR(VLOOKUP(D335,DB!A:F,6,0),"")</f>
        <v/>
      </c>
      <c r="J335" s="157" t="str">
        <f>IFERROR(VLOOKUP(D335,DB!A:G,7,0),"")</f>
        <v/>
      </c>
      <c r="K335" s="157"/>
      <c r="L335" s="157" t="str">
        <f>IFERROR(VLOOKUP(D335,DB!A:I,9,0),"")</f>
        <v/>
      </c>
    </row>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5" ht="15"/>
    <row r="446" ht="15"/>
    <row r="448" ht="15"/>
    <row r="449" ht="15"/>
    <row r="450" ht="15"/>
    <row r="451" ht="15"/>
    <row r="453" ht="15"/>
    <row r="454" ht="15"/>
    <row r="461" ht="15"/>
    <row r="462" ht="15"/>
    <row r="463" ht="15"/>
    <row r="464" ht="15"/>
    <row r="465" ht="15"/>
    <row r="466" ht="15"/>
    <row r="469" ht="15"/>
    <row r="470" ht="15"/>
    <row r="471" ht="15"/>
    <row r="472" ht="15"/>
    <row r="473" ht="15"/>
    <row r="474" ht="15"/>
    <row r="475" ht="15"/>
    <row r="476" ht="15"/>
    <row r="477" ht="15"/>
    <row r="478" ht="15"/>
    <row r="479" ht="15"/>
    <row r="480"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6" ht="15"/>
    <row r="537" ht="15"/>
    <row r="574" ht="15"/>
    <row r="575" ht="15"/>
    <row r="576" ht="15"/>
    <row r="577" ht="15"/>
    <row r="578" ht="15"/>
    <row r="579" ht="15"/>
    <row r="580" ht="15"/>
    <row r="581" ht="15"/>
    <row r="582" ht="15"/>
    <row r="583"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4" ht="15"/>
    <row r="665" ht="15"/>
    <row r="666" ht="15"/>
    <row r="668" ht="15"/>
    <row r="669"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2" ht="15"/>
    <row r="703" ht="15"/>
    <row r="873" ht="15"/>
    <row r="874" ht="15"/>
    <row r="875" ht="15"/>
    <row r="876" ht="15"/>
    <row r="877" ht="15"/>
    <row r="878" ht="15"/>
    <row r="884" ht="15"/>
    <row r="885" ht="15"/>
    <row r="886" ht="15"/>
    <row r="887" ht="15"/>
    <row r="888" ht="15"/>
    <row r="889" ht="15"/>
    <row r="890"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1" ht="15"/>
    <row r="942" ht="15"/>
    <row r="948" ht="15"/>
    <row r="949" ht="15"/>
    <row r="951" ht="15"/>
    <row r="952" ht="15"/>
    <row r="953" ht="15"/>
    <row r="954" ht="15"/>
    <row r="955" ht="15"/>
    <row r="956" ht="15"/>
    <row r="957" ht="15"/>
    <row r="959" ht="15"/>
    <row r="960" ht="15"/>
    <row r="961"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30" ht="15"/>
    <row r="1031" ht="15"/>
    <row r="1032" ht="15"/>
    <row r="1033" ht="15"/>
    <row r="1034" ht="15"/>
    <row r="1035" ht="15"/>
    <row r="1036" ht="15"/>
    <row r="1037" ht="15"/>
    <row r="1038" ht="15"/>
    <row r="1039" ht="15"/>
    <row r="1040" ht="15"/>
    <row r="1041" ht="15"/>
    <row r="1042" ht="15"/>
    <row r="1043" ht="15"/>
    <row r="1045" ht="15"/>
    <row r="1046" ht="15"/>
    <row r="1047" ht="15"/>
    <row r="1048" ht="15"/>
    <row r="1049" ht="15"/>
    <row r="1050" ht="15"/>
    <row r="1051" ht="15"/>
    <row r="1052" ht="15"/>
    <row r="1053" ht="15"/>
    <row r="1054" ht="15"/>
    <row r="1055" ht="15"/>
    <row r="1056" ht="15"/>
    <row r="1059" ht="15"/>
    <row r="1060" ht="15"/>
    <row r="1061" ht="15"/>
    <row r="1062" ht="15"/>
    <row r="1063" ht="15"/>
    <row r="1064" ht="15"/>
    <row r="1065" ht="15"/>
    <row r="1067" ht="15"/>
    <row r="1068" ht="15"/>
    <row r="1069" ht="15"/>
    <row r="1070" ht="15"/>
    <row r="1071" ht="15"/>
    <row r="1072" ht="15"/>
    <row r="1073" ht="15"/>
    <row r="1074" ht="15"/>
    <row r="1075" ht="15"/>
    <row r="1076" ht="15"/>
    <row r="1077" ht="15"/>
    <row r="1079" ht="15"/>
    <row r="1080" ht="15"/>
    <row r="1081" ht="15"/>
    <row r="1082" ht="15"/>
    <row r="1083" ht="15"/>
    <row r="1084" ht="15"/>
    <row r="1085" ht="15"/>
    <row r="1086" ht="15"/>
    <row r="1087" ht="15"/>
    <row r="1088" ht="15"/>
    <row r="1096" ht="15"/>
    <row r="1097" ht="15"/>
    <row r="1100" ht="15"/>
    <row r="1101" ht="15"/>
    <row r="1102" ht="15"/>
    <row r="1103" ht="15"/>
    <row r="1104" ht="15"/>
    <row r="1105" ht="15"/>
    <row r="1106" ht="15"/>
    <row r="1107" ht="15"/>
    <row r="1110" ht="15"/>
    <row r="1111" ht="15"/>
    <row r="1112" ht="15"/>
    <row r="1113" ht="15"/>
    <row r="1114" ht="15"/>
    <row r="1115" ht="15"/>
    <row r="1116" ht="15"/>
    <row r="1117" ht="15"/>
    <row r="1118" ht="15"/>
    <row r="1119" ht="15"/>
    <row r="1120" ht="15"/>
    <row r="1121" ht="15"/>
    <row r="1123" ht="15"/>
    <row r="1124" ht="15"/>
    <row r="1125" ht="15"/>
    <row r="1128" ht="15"/>
    <row r="1130" ht="15"/>
    <row r="1132" ht="15"/>
    <row r="1135" ht="15"/>
    <row r="1136" ht="15"/>
    <row r="1137" ht="15"/>
    <row r="1139" ht="15"/>
    <row r="1141" ht="15"/>
    <row r="1142" ht="15"/>
    <row r="1143" ht="15"/>
    <row r="1144" ht="15"/>
    <row r="1145" ht="15"/>
    <row r="1147" ht="15"/>
    <row r="1148" ht="15"/>
    <row r="1149" ht="15"/>
    <row r="1150" ht="15"/>
    <row r="1152" ht="15"/>
    <row r="1154" ht="15"/>
    <row r="1155" ht="15"/>
    <row r="1157" ht="15"/>
    <row r="1158" ht="15"/>
    <row r="1159" ht="15"/>
    <row r="1160" ht="15"/>
    <row r="1162" ht="15"/>
    <row r="1164" ht="15"/>
    <row r="1165" ht="15"/>
    <row r="1166" ht="15"/>
    <row r="1167" ht="15"/>
    <row r="1169" ht="15"/>
    <row r="1170" ht="15"/>
    <row r="1171" ht="15"/>
    <row r="1172" ht="15"/>
    <row r="1173" ht="15"/>
    <row r="1174" ht="15"/>
    <row r="1175" ht="15"/>
    <row r="1178" ht="15"/>
    <row r="1180" ht="15"/>
    <row r="1181" ht="15"/>
    <row r="1182" ht="15"/>
    <row r="1183" ht="15"/>
    <row r="1184" ht="15"/>
    <row r="1185" ht="15"/>
    <row r="1186" ht="15"/>
    <row r="1187" ht="15"/>
    <row r="1190" ht="15"/>
    <row r="1191" ht="15"/>
    <row r="1193" ht="15"/>
    <row r="1195" ht="15"/>
    <row r="1196" ht="15"/>
    <row r="1197" ht="15"/>
    <row r="1198" ht="15"/>
    <row r="1199" ht="15"/>
    <row r="1203" ht="15"/>
    <row r="1204" ht="15"/>
    <row r="1206" ht="15"/>
    <row r="1207" ht="15"/>
    <row r="1210" ht="15"/>
    <row r="1211" ht="15"/>
    <row r="1215" ht="15"/>
    <row r="1222" ht="15"/>
    <row r="1224" ht="15"/>
    <row r="1225" ht="15"/>
    <row r="1226" ht="15"/>
    <row r="1233" ht="15"/>
    <row r="1234" ht="15"/>
    <row r="1235" ht="15"/>
    <row r="1236" ht="15"/>
    <row r="1238" ht="15"/>
    <row r="1240" ht="15"/>
    <row r="1249" ht="15"/>
    <row r="1250" ht="15"/>
    <row r="1251" ht="15"/>
    <row r="1252" ht="15"/>
    <row r="1254" ht="15"/>
  </sheetData>
  <dataValidations count="2">
    <dataValidation allowBlank="1" showInputMessage="1" showErrorMessage="1" sqref="E1" xr:uid="{920C6338-E771-4DAE-8C89-92A9093EA4DE}"/>
    <dataValidation type="list" allowBlank="1" showInputMessage="1" showErrorMessage="1" sqref="E2:E3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2"/>
  <sheetViews>
    <sheetView tabSelected="1" workbookViewId="0">
      <selection activeCell="K10" sqref="K10"/>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39119</v>
      </c>
      <c r="B2" s="171" t="str">
        <f>IFERROR(VLOOKUP(D2,DB!A:K,11,0),"")</f>
        <v>R6</v>
      </c>
      <c r="C2" s="168">
        <v>1</v>
      </c>
      <c r="D2" s="171" t="s">
        <v>38995</v>
      </c>
      <c r="E2" s="102" t="s">
        <v>39021</v>
      </c>
      <c r="F2" s="173">
        <v>45965.823483796295</v>
      </c>
      <c r="G2" s="115">
        <f ca="1">IFERROR(NOW()-F2,"-")</f>
        <v>0.269250115743489</v>
      </c>
      <c r="H2" s="173">
        <v>45965.794849537036</v>
      </c>
      <c r="I2" s="171" t="str">
        <f>IFERROR(VLOOKUP(D2,DB!A:F,6,0),"")</f>
        <v>Generator-SG</v>
      </c>
      <c r="J2" s="102" t="str">
        <f>IFERROR(VLOOKUP(D2,DB!A:G,7,0),"")</f>
        <v>Vandalized</v>
      </c>
      <c r="K2" s="169" t="s">
        <v>39120</v>
      </c>
      <c r="L2" s="174" t="str">
        <f>IFERROR(VLOOKUP(D2,DB!A:I,9,0),"")</f>
        <v>Latis</v>
      </c>
    </row>
    <row r="3" spans="1:16383" ht="31.5" customHeight="1">
      <c r="A3" s="170"/>
      <c r="B3" s="171" t="str">
        <f>IFERROR(VLOOKUP(D3,DB!A:K,11,0),"")</f>
        <v/>
      </c>
      <c r="C3" s="168"/>
      <c r="D3" s="171"/>
      <c r="E3" s="102"/>
      <c r="F3" s="173"/>
      <c r="G3" s="115">
        <f ca="1">IFERROR(NOW()-F3,"-")</f>
        <v>45966.092733912039</v>
      </c>
      <c r="H3" s="173"/>
      <c r="I3" s="171" t="str">
        <f>IFERROR(VLOOKUP(D3,DB!A:F,6,0),"")</f>
        <v/>
      </c>
      <c r="J3" s="102" t="str">
        <f>IFERROR(VLOOKUP(D3,DB!A:G,7,0),"")</f>
        <v/>
      </c>
      <c r="K3" s="169"/>
      <c r="L3" s="174" t="str">
        <f>IFERROR(VLOOKUP(D3,DB!A:I,9,0),"")</f>
        <v/>
      </c>
    </row>
    <row r="4" spans="1:16383" ht="31.5" customHeight="1">
      <c r="A4" s="170"/>
      <c r="B4" s="171" t="str">
        <f>IFERROR(VLOOKUP(D4,DB!A:K,11,0),"")</f>
        <v/>
      </c>
      <c r="C4" s="168"/>
      <c r="D4" s="171"/>
      <c r="E4" s="102"/>
      <c r="F4" s="173"/>
      <c r="G4" s="115">
        <f ca="1">IFERROR(NOW()-F4,"-")</f>
        <v>45966.092733912039</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02"/>
      <c r="F5" s="173"/>
      <c r="G5" s="115">
        <f ca="1">IFERROR(NOW()-F5,"-")</f>
        <v>45966.092733912039</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45966.092733912039</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45966.092733912039</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02"/>
      <c r="F8" s="173"/>
      <c r="G8" s="115">
        <f ca="1">IFERROR(NOW()-F8,"-")</f>
        <v>45966.092733912039</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02"/>
      <c r="F9" s="173"/>
      <c r="G9" s="115">
        <f ca="1">IFERROR(NOW()-F9,"-")</f>
        <v>45966.092733912039</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02"/>
      <c r="F10" s="173"/>
      <c r="G10" s="115">
        <f ca="1">IFERROR(NOW()-F10,"-")</f>
        <v>45966.092733912039</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02"/>
      <c r="F11" s="173"/>
      <c r="G11" s="115">
        <f ca="1">IFERROR(NOW()-F11,"-")</f>
        <v>45966.092733912039</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02"/>
      <c r="F12" s="173"/>
      <c r="G12" s="115">
        <f ca="1">IFERROR(NOW()-F12,"-")</f>
        <v>45966.092733912039</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02"/>
      <c r="F13" s="173"/>
      <c r="G13" s="115">
        <f ca="1">IFERROR(NOW()-F13,"-")</f>
        <v>45966.092733912039</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02"/>
      <c r="F14" s="173"/>
      <c r="G14" s="115">
        <f ca="1">IFERROR(NOW()-F14,"-")</f>
        <v>45966.092733912039</v>
      </c>
      <c r="H14" s="173"/>
      <c r="I14" s="171" t="str">
        <f>IFERROR(VLOOKUP(D14,DB!A:F,6,0),"")</f>
        <v/>
      </c>
      <c r="J14" s="102" t="str">
        <f>IFERROR(VLOOKUP(D14,DB!A:G,7,0),"")</f>
        <v/>
      </c>
      <c r="K14" s="169"/>
      <c r="L14" s="174" t="str">
        <f>IFERROR(VLOOKUP(D14,DB!A:I,9,0),"")</f>
        <v/>
      </c>
    </row>
    <row r="15" spans="1:16383" ht="31.5" customHeight="1">
      <c r="A15" s="170"/>
      <c r="B15" s="171" t="str">
        <f>IFERROR(VLOOKUP(D15,DB!A:K,11,0),"")</f>
        <v/>
      </c>
      <c r="C15" s="168"/>
      <c r="D15" s="171"/>
      <c r="E15" s="102"/>
      <c r="F15" s="173"/>
      <c r="G15" s="115">
        <f ca="1">IFERROR(NOW()-F15,"-")</f>
        <v>45966.092733912039</v>
      </c>
      <c r="H15" s="173"/>
      <c r="I15" s="171" t="str">
        <f>IFERROR(VLOOKUP(D15,DB!A:F,6,0),"")</f>
        <v/>
      </c>
      <c r="J15" s="102" t="str">
        <f>IFERROR(VLOOKUP(D15,DB!A:G,7,0),"")</f>
        <v/>
      </c>
      <c r="K15" s="169"/>
      <c r="L15" s="174" t="str">
        <f>IFERROR(VLOOKUP(D15,DB!A:I,9,0),"")</f>
        <v/>
      </c>
    </row>
    <row r="16" spans="1:16383" ht="31.5" customHeight="1">
      <c r="A16" s="170"/>
      <c r="B16" s="171" t="str">
        <f>IFERROR(VLOOKUP(D16,DB!A:K,11,0),"")</f>
        <v/>
      </c>
      <c r="C16" s="168"/>
      <c r="D16" s="171"/>
      <c r="E16" s="172"/>
      <c r="F16" s="173"/>
      <c r="G16" s="115">
        <f ca="1">IFERROR(NOW()-F16,"-")</f>
        <v>45966.092733912039</v>
      </c>
      <c r="H16" s="173"/>
      <c r="I16" s="171" t="str">
        <f>IFERROR(VLOOKUP(D16,DB!A:F,6,0),"")</f>
        <v/>
      </c>
      <c r="J16" s="102" t="str">
        <f>IFERROR(VLOOKUP(D16,DB!A:G,7,0),"")</f>
        <v/>
      </c>
      <c r="K16" s="169"/>
      <c r="L16" s="174" t="str">
        <f>IFERROR(VLOOKUP(D16,DB!A:I,9,0),"")</f>
        <v/>
      </c>
    </row>
    <row r="17" spans="1:12" ht="31.5" customHeight="1">
      <c r="A17" s="170"/>
      <c r="B17" s="171" t="str">
        <f>IFERROR(VLOOKUP(D17,DB!A:K,11,0),"")</f>
        <v/>
      </c>
      <c r="C17" s="168"/>
      <c r="D17" s="171"/>
      <c r="E17" s="172"/>
      <c r="F17" s="173"/>
      <c r="G17" s="115">
        <f ca="1">IFERROR(NOW()-F17,"-")</f>
        <v>45966.092733912039</v>
      </c>
      <c r="H17" s="173"/>
      <c r="I17" s="171" t="str">
        <f>IFERROR(VLOOKUP(D17,DB!A:F,6,0),"")</f>
        <v/>
      </c>
      <c r="J17" s="102" t="str">
        <f>IFERROR(VLOOKUP(D17,DB!A:G,7,0),"")</f>
        <v/>
      </c>
      <c r="K17" s="169"/>
      <c r="L17" s="174" t="str">
        <f>IFERROR(VLOOKUP(D17,DB!A:I,9,0),"")</f>
        <v/>
      </c>
    </row>
    <row r="18" spans="1:12" ht="31.5" customHeight="1">
      <c r="A18" s="170"/>
      <c r="B18" s="171" t="str">
        <f>IFERROR(VLOOKUP(D18,DB!A:K,11,0),"")</f>
        <v/>
      </c>
      <c r="C18" s="168"/>
      <c r="D18" s="171"/>
      <c r="E18" s="172"/>
      <c r="F18" s="173"/>
      <c r="G18" s="115">
        <f ca="1">IFERROR(NOW()-F18,"-")</f>
        <v>45966.092733912039</v>
      </c>
      <c r="H18" s="173"/>
      <c r="I18" s="171" t="str">
        <f>IFERROR(VLOOKUP(D18,DB!A:F,6,0),"")</f>
        <v/>
      </c>
      <c r="J18" s="102" t="str">
        <f>IFERROR(VLOOKUP(D18,DB!A:G,7,0),"")</f>
        <v/>
      </c>
      <c r="K18" s="169"/>
      <c r="L18" s="174" t="str">
        <f>IFERROR(VLOOKUP(D18,DB!A:I,9,0),"")</f>
        <v/>
      </c>
    </row>
    <row r="19" spans="1:12" ht="31.5" customHeight="1">
      <c r="A19" s="170"/>
      <c r="B19" s="171" t="str">
        <f>IFERROR(VLOOKUP(D19,DB!A:K,11,0),"")</f>
        <v/>
      </c>
      <c r="C19" s="168"/>
      <c r="D19" s="171"/>
      <c r="E19" s="172"/>
      <c r="F19" s="173"/>
      <c r="G19" s="115">
        <f ca="1">IFERROR(NOW()-F19,"-")</f>
        <v>45966.092733912039</v>
      </c>
      <c r="H19" s="173"/>
      <c r="I19" s="171" t="str">
        <f>IFERROR(VLOOKUP(D19,DB!A:F,6,0),"")</f>
        <v/>
      </c>
      <c r="J19" s="102" t="str">
        <f>IFERROR(VLOOKUP(D19,DB!A:G,7,0),"")</f>
        <v/>
      </c>
      <c r="K19" s="169"/>
      <c r="L19" s="174" t="str">
        <f>IFERROR(VLOOKUP(D19,DB!A:I,9,0),"")</f>
        <v/>
      </c>
    </row>
    <row r="20" spans="1:12" ht="31.5" customHeight="1">
      <c r="A20" s="170"/>
      <c r="B20" s="171" t="str">
        <f>IFERROR(VLOOKUP(D20,DB!A:K,11,0),"")</f>
        <v/>
      </c>
      <c r="C20" s="168"/>
      <c r="D20" s="171"/>
      <c r="E20" s="172"/>
      <c r="F20" s="173"/>
      <c r="G20" s="115">
        <f ca="1">IFERROR(NOW()-F20,"-")</f>
        <v>45966.092733912039</v>
      </c>
      <c r="H20" s="173"/>
      <c r="I20" s="171" t="str">
        <f>IFERROR(VLOOKUP(D20,DB!A:F,6,0),"")</f>
        <v/>
      </c>
      <c r="J20" s="102" t="str">
        <f>IFERROR(VLOOKUP(D20,DB!A:G,7,0),"")</f>
        <v/>
      </c>
      <c r="K20" s="169"/>
      <c r="L20" s="174" t="str">
        <f>IFERROR(VLOOKUP(D20,DB!A:I,9,0),"")</f>
        <v/>
      </c>
    </row>
    <row r="21" spans="1:12" ht="31.5" customHeight="1">
      <c r="A21" s="170"/>
      <c r="B21" s="171" t="str">
        <f>IFERROR(VLOOKUP(D21,DB!A:K,11,0),"")</f>
        <v/>
      </c>
      <c r="C21" s="168"/>
      <c r="D21" s="171"/>
      <c r="E21" s="172"/>
      <c r="F21" s="173"/>
      <c r="G21" s="115">
        <f ca="1">IFERROR(NOW()-F21,"-")</f>
        <v>45966.092733912039</v>
      </c>
      <c r="H21" s="173"/>
      <c r="I21" s="171" t="str">
        <f>IFERROR(VLOOKUP(D21,DB!A:F,6,0),"")</f>
        <v/>
      </c>
      <c r="J21" s="102" t="str">
        <f>IFERROR(VLOOKUP(D21,DB!A:G,7,0),"")</f>
        <v/>
      </c>
      <c r="K21" s="169"/>
      <c r="L21" s="174" t="str">
        <f>IFERROR(VLOOKUP(D21,DB!A:I,9,0),"")</f>
        <v/>
      </c>
    </row>
    <row r="22" spans="1:12" ht="31.5" customHeight="1">
      <c r="A22" s="170"/>
      <c r="B22" s="171" t="str">
        <f>IFERROR(VLOOKUP(D22,DB!A:K,11,0),"")</f>
        <v/>
      </c>
      <c r="C22" s="168"/>
      <c r="D22" s="171"/>
      <c r="E22" s="172"/>
      <c r="F22" s="173"/>
      <c r="G22" s="115">
        <f ca="1">IFERROR(NOW()-F22,"-")</f>
        <v>45966.092733912039</v>
      </c>
      <c r="H22" s="173"/>
      <c r="I22" s="171" t="str">
        <f>IFERROR(VLOOKUP(D22,DB!A:F,6,0),"")</f>
        <v/>
      </c>
      <c r="J22" s="102" t="str">
        <f>IFERROR(VLOOKUP(D22,DB!A:G,7,0),"")</f>
        <v/>
      </c>
      <c r="K22" s="169"/>
      <c r="L22" s="174" t="str">
        <f>IFERROR(VLOOKUP(D22,DB!A:I,9,0),"")</f>
        <v/>
      </c>
    </row>
    <row r="23" spans="1:12" ht="31.5" customHeight="1">
      <c r="A23" s="103"/>
      <c r="B23" s="102" t="str">
        <f>IFERROR(VLOOKUP(D23,DB!A:K,11,0),"")</f>
        <v/>
      </c>
      <c r="C23" s="104"/>
      <c r="D23" s="102"/>
      <c r="E23" s="105"/>
      <c r="F23" s="106"/>
      <c r="G23" s="76">
        <f ca="1">IFERROR(NOW()-F23,"-")</f>
        <v>45966.092733912039</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45966.092733912039</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45966.092733912039</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45966.092733912039</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45966.092733912039</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45966.092733912039</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45966.092733912039</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45966.092733912039</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45966.092733912039</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45966.092733912039</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45966.092733912039</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45966.092733912039</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45966.092733912039</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45966.092733912039</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45966.092733912039</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45966.092733912039</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45966.092733912039</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45966.092733912039</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45966.092733912039</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45966.092733912039</v>
      </c>
      <c r="H42" s="106"/>
      <c r="I42" s="102" t="str">
        <f>IFERROR(VLOOKUP(D42,DB!A:F,6,0),"")</f>
        <v/>
      </c>
      <c r="J42" s="101" t="str">
        <f>IFERROR(VLOOKUP(D42,DB!A:G,7,0),"")</f>
        <v/>
      </c>
      <c r="K42" s="107"/>
      <c r="L42" s="108" t="str">
        <f>IFERROR(VLOOKUP(D42,DB!A:I,9,0),"")</f>
        <v/>
      </c>
    </row>
  </sheetData>
  <dataValidations count="2">
    <dataValidation allowBlank="1" showInputMessage="1" showErrorMessage="1" sqref="E1" xr:uid="{380493DB-286A-4683-AF55-C78F04945A49}"/>
    <dataValidation type="list" allowBlank="1" showInputMessage="1" showErrorMessage="1" sqref="E2:E4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2025-11-04T23:15:47Z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