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46" documentId="120_S{2AC9BD13-BADA-5192-A53E-5A8FF88502F6}" xr6:coauthVersionLast="47" xr6:coauthVersionMax="47" xr10:uidLastSave="{22404970-70B9-4502-B0AB-657CDB0F56A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<sst xmlns="http://schemas.openxmlformats.org/spreadsheetml/2006/main" count="180312" uniqueCount="39142">
  <si>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</si>
  <si>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</si>
  <si>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</si>
  <si>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</si>
  <si>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</si>
  <si>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</si>
  <si>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</si>
  <si>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</si>
  <si>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</si>
  <si>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</si>
  <si>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</si>
  <si>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</si>
  <si>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</si>
  <si>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</si>
  <si>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</si>
  <si>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</si>
  <si>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</si>
  <si>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</si>
  <si>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</si>
  <si>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</si>
  <si>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</si>
  <si>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</si>
  <si>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</si>
  <si>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</si>
  <si>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</si>
  <si>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</si>
  <si>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</si>
  <si>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</si>
  <si>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</si>
  <si>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</si>
  <si>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</si>
  <si>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</si>
  <si>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</si>
  <si>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</si>
  <si>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</si>
  <si>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</si>
  <si>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</si>
  <si>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</si>
  <si>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</si>
  <si>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</si>
  <si>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</si>
  <si>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</si>
  <si>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</si>
  <si>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</si>
  <si>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</si>
  <si>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</si>
  <si>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</si>
  <si>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</si>
  <si>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</si>
  <si>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</si>
  <si>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</si>
  <si>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</si>
  <si>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</si>
  <si>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</si>
  <si>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</si>
  <si>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</si>
  <si>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</si>
  <si>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</si>
  <si>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</si>
  <si>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</si>
  <si>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</si>
  <si>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</si>
  <si>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</si>
  <si>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</si>
  <si>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</si>
  <si>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</si>
  <si>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</si>
  <si>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</si>
  <si>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</si>
  <si>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</si>
  <si>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</si>
  <si>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</si>
  <si>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</si>
  <si>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</si>
  <si>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</si>
  <si>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</si>
  <si>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</si>
  <si>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</si>
  <si>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</si>
  <si>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</si>
  <si>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</si>
  <si>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</si>
  <si>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</si>
  <si>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</si>
  <si>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</si>
  <si>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</si>
  <si>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</si>
  <si>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</si>
  <si>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</si>
  <si>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</si>
  <si>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</si>
  <si>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</si>
  <si>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</si>
  <si>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</si>
  <si>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</si>
  <si>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</si>
  <si>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</si>
  <si>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</si>
  <si>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</si>
  <si>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</si>
  <si>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</si>
  <si>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</si>
  <si>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</si>
  <si>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</si>
  <si>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</si>
  <si>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</si>
  <si>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</si>
  <si>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</si>
  <si>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</si>
  <si>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</si>
  <si>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</si>
  <si>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</si>
  <si>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</si>
  <si>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</si>
  <si>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</si>
  <si>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</si>
  <si>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</si>
  <si>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</si>
  <si>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</si>
  <si>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</si>
  <si>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</si>
  <si>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</si>
  <si>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</si>
  <si>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</si>
  <si>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</si>
  <si>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</si>
  <si>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</si>
  <si>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</si>
  <si>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</si>
  <si>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</si>
  <si>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</si>
  <si>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</si>
  <si>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</si>
  <si>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</si>
  <si>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</si>
  <si>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</si>
  <si>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</si>
  <si>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</si>
  <si>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</si>
  <si>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</si>
  <si>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</si>
  <si>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</si>
  <si>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</si>
  <si>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</si>
  <si>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</si>
  <si>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</si>
  <si>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</si>
  <si>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</si>
  <si>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</si>
  <si>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</si>
  <si>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</si>
  <si>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</si>
  <si>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</si>
  <si>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</si>
  <si>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</si>
  <si>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</si>
  <si>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</si>
  <si>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</si>
  <si>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</si>
  <si>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</si>
  <si>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</si>
  <si>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</si>
  <si>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</si>
  <si>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</si>
  <si>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</si>
  <si>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</si>
  <si>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</si>
  <si>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</si>
  <si>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</si>
  <si>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</si>
  <si>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</si>
  <si>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</si>
  <si>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</si>
  <si>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</si>
  <si>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</si>
  <si>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</si>
  <si>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</si>
  <si>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</si>
  <si>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</si>
  <si>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</si>
  <si>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</si>
  <si>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</si>
  <si>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</si>
  <si>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</si>
  <si>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</si>
  <si>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</si>
  <si>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</si>
  <si>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</si>
  <si>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</si>
  <si>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</si>
  <si>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</si>
  <si>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</si>
  <si>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</si>
  <si>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</si>
  <si>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</si>
  <si>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</si>
  <si>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</si>
  <si>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</si>
  <si>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</si>
  <si>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</si>
  <si>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</si>
  <si>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</si>
  <si>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</si>
  <si>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</si>
  <si>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</si>
  <si>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</si>
  <si>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</si>
  <si>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</si>
  <si>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</si>
  <si>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</si>
  <si>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</si>
  <si>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</si>
  <si>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</si>
  <si>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</si>
  <si>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</si>
  <si>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</si>
  <si>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</si>
  <si>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</si>
  <si>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</si>
  <si>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</si>
  <si>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</si>
  <si>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</si>
  <si>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</si>
  <si>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</si>
  <si>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</si>
  <si>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</si>
  <si>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</si>
  <si>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</si>
  <si>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</si>
  <si>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</si>
  <si>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</si>
  <si>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</si>
  <si>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</si>
  <si>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</si>
  <si>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</si>
  <si>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</si>
  <si>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</si>
  <si>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</si>
  <si>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</si>
  <si>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</si>
  <si>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</si>
  <si>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</si>
  <si>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</si>
  <si>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</si>
  <si>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</si>
  <si>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</si>
  <si>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</si>
  <si>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</si>
  <si>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</si>
  <si>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</si>
  <si>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</si>
  <si>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</si>
  <si>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</si>
  <si>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</si>
  <si>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</si>
  <si>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</si>
  <si>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</si>
  <si>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</si>
  <si>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</si>
  <si>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</si>
  <si>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</si>
  <si>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</si>
  <si>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</si>
  <si>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</si>
  <si>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</si>
  <si>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</si>
  <si>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</si>
  <si>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</si>
  <si>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</si>
  <si>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</si>
  <si>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</si>
  <si>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</si>
  <si>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</si>
  <si>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</si>
  <si>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</si>
  <si>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</si>
  <si>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</si>
  <si>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</si>
  <si>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</si>
  <si>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</si>
  <si>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</si>
  <si>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</si>
  <si>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</si>
  <si>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</si>
  <si>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</si>
  <si>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</si>
  <si>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</si>
  <si>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</si>
  <si>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</si>
  <si>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</si>
  <si>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</si>
  <si>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</si>
  <si>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</si>
  <si>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</si>
  <si>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</si>
  <si>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</si>
  <si>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</si>
  <si>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</si>
  <si>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</si>
  <si>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</si>
  <si>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</si>
  <si>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</si>
  <si>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</si>
  <si>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</si>
  <si>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</si>
  <si>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</si>
  <si>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</si>
  <si>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</si>
  <si>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</si>
  <si>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</si>
  <si>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</si>
  <si>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</si>
  <si>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</si>
  <si>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</si>
  <si>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</si>
  <si>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</si>
  <si>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</si>
  <si>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</si>
  <si>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</si>
  <si>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</si>
  <si>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</si>
  <si>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</si>
  <si>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</si>
  <si>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</si>
  <si>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</si>
  <si>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</si>
  <si>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</si>
  <si>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</si>
  <si>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</si>
  <si>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</si>
  <si>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</si>
  <si>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</si>
  <si>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</si>
  <si>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</si>
  <si>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</si>
  <si>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</si>
  <si>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</si>
  <si>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</si>
  <si>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</si>
  <si>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</si>
  <si>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</si>
  <si>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</si>
  <si>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</si>
  <si>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</si>
  <si>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</si>
  <si>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</si>
  <si>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</si>
  <si>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</si>
  <si>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</si>
  <si>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</si>
  <si>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</si>
  <si>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</si>
  <si>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</si>
  <si>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</si>
  <si>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</si>
  <si>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</si>
  <si>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</si>
  <si>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</si>
  <si>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</si>
  <si>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</si>
  <si>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</si>
  <si>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</si>
  <si>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</si>
  <si>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</si>
  <si>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</si>
  <si>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</si>
  <si>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</si>
  <si>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</si>
  <si>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</si>
  <si>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</si>
  <si>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</si>
  <si>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</si>
  <si>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</si>
  <si>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</si>
  <si>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</si>
  <si>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</si>
  <si>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</si>
  <si>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</si>
  <si>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</si>
  <si>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</si>
  <si>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</si>
  <si>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</si>
  <si>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</si>
  <si>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</si>
  <si>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</si>
  <si>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</si>
  <si>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</si>
  <si>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</si>
  <si>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</si>
  <si>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</si>
  <si>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</si>
  <si>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</si>
  <si>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</si>
  <si>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</si>
  <si>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</si>
  <si>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</si>
  <si>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</si>
  <si>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</si>
  <si>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</si>
  <si>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</si>
  <si>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</si>
  <si>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</si>
  <si>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</si>
  <si>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</si>
  <si>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</si>
  <si>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</si>
  <si>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</si>
  <si>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</si>
  <si>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</si>
  <si>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</si>
  <si>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</si>
  <si>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</si>
  <si>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</si>
  <si>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</si>
  <si>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</si>
  <si>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</si>
  <si>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</si>
  <si>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</si>
  <si>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</si>
  <si>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</si>
  <si>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</si>
  <si>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</si>
  <si>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</si>
  <si>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</si>
  <si>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</si>
  <si>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</si>
  <si>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</si>
  <si>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</si>
  <si>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</si>
  <si>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</si>
  <si>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</si>
  <si>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</si>
  <si>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</si>
  <si>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</si>
  <si>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</si>
  <si>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</si>
  <si>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</si>
  <si>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</si>
  <si>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</si>
  <si>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</si>
  <si>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</si>
  <si>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</si>
  <si>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</si>
  <si>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</si>
  <si>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</si>
  <si>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</si>
  <si>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</si>
  <si>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</si>
  <si>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</si>
  <si>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</si>
  <si>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</si>
  <si>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</si>
  <si>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</si>
  <si>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</si>
  <si>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</si>
  <si>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</si>
  <si>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</si>
  <si>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</si>
  <si>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</si>
  <si>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</si>
  <si>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</si>
  <si>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</si>
  <si>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</si>
  <si>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</si>
  <si>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</si>
  <si>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</si>
  <si>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</si>
  <si>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</si>
  <si>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</si>
  <si>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</si>
  <si>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</si>
  <si>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</si>
  <si>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</si>
  <si>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</si>
  <si>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</si>
  <si>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</si>
  <si>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</si>
  <si>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</si>
  <si>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</si>
  <si>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</si>
  <si>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</si>
  <si>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</si>
  <si>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</si>
  <si>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</si>
  <si>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</si>
  <si>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</si>
  <si>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</si>
  <si>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</si>
  <si>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</si>
  <si>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</si>
  <si>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</si>
  <si>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</si>
  <si>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</si>
  <si>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</si>
  <si>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</si>
  <si>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</si>
  <si>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</si>
  <si>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</si>
  <si>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</si>
  <si>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</si>
  <si>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</si>
  <si>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</si>
  <si>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</si>
  <si>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</si>
  <si>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</si>
  <si>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</si>
  <si>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</si>
  <si>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</si>
  <si>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</si>
  <si>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</si>
  <si>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</si>
  <si>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</si>
  <si>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</si>
  <si>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</si>
  <si>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</si>
  <si>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</si>
  <si>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</si>
  <si>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</si>
  <si>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</si>
  <si>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</si>
  <si>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</si>
  <si>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</si>
  <si>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</si>
  <si>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</si>
  <si>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</si>
  <si>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</si>
  <si>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</si>
  <si>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</si>
  <si>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</si>
  <si>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</si>
  <si>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</si>
  <si>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</si>
  <si>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</si>
  <si>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</si>
  <si>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</si>
  <si>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</si>
  <si>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</si>
  <si>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</si>
  <si>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</si>
  <si>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</si>
  <si>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</si>
  <si>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</si>
  <si>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</si>
  <si>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</si>
  <si>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</si>
  <si>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</si>
  <si>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</si>
  <si>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</si>
  <si>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</si>
  <si>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</si>
  <si>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</si>
  <si>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</si>
  <si>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</si>
  <si>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</si>
  <si>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</si>
  <si>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</si>
  <si>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</si>
  <si>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</si>
  <si>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</si>
  <si>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</si>
  <si>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</si>
  <si>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</si>
  <si>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</si>
  <si>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</si>
  <si>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</si>
  <si>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</si>
  <si>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</si>
  <si>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</si>
  <si>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</si>
  <si>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</si>
  <si>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</si>
  <si>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</si>
  <si>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</si>
  <si>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</si>
  <si>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</si>
  <si>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</si>
  <si>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</si>
  <si>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</si>
  <si>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</si>
  <si>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</si>
  <si>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</si>
  <si>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</si>
  <si>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</si>
  <si>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</si>
  <si>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</si>
  <si>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</si>
  <si>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</si>
  <si>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</si>
  <si>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</si>
  <si>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</si>
  <si>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</si>
  <si>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</si>
  <si>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</si>
  <si>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</si>
  <si>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</si>
  <si>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</si>
  <si>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</si>
  <si>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</si>
  <si>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</si>
  <si>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</si>
  <si>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</si>
  <si>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</si>
  <si>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</si>
  <si>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</si>
  <si>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</si>
  <si>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</si>
  <si>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</si>
  <si>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</si>
  <si>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</si>
  <si>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</si>
  <si>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</si>
  <si>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</si>
  <si>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</si>
  <si>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</si>
  <si>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</si>
  <si>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</si>
  <si>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</si>
  <si>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</si>
  <si>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</si>
  <si>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</si>
  <si>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</si>
  <si>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</si>
  <si>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</si>
  <si>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</si>
  <si>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</si>
  <si>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</si>
  <si>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</si>
  <si>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</si>
  <si>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</si>
  <si>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</si>
  <si>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</si>
  <si>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</si>
  <si>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</si>
  <si>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</si>
  <si>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</si>
  <si>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</si>
  <si>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</si>
  <si>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</si>
  <si>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</si>
  <si>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</si>
  <si>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</si>
  <si>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</si>
  <si>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</si>
  <si>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</si>
  <si>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</si>
  <si>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</si>
  <si>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</si>
  <si>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</si>
  <si>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</si>
  <si>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</si>
  <si>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</si>
  <si>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</si>
  <si>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</si>
  <si>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</si>
  <si>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</si>
  <si>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</si>
  <si>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</si>
  <si>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</si>
  <si>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</si>
  <si>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</si>
  <si>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</si>
  <si>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</si>
  <si>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</si>
  <si>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</si>
  <si>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</si>
  <si>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</si>
  <si>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</si>
  <si>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</si>
  <si>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</si>
  <si>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</si>
  <si>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</si>
  <si>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</si>
  <si>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</si>
  <si>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</si>
  <si>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</si>
  <si>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</si>
  <si>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</si>
  <si>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</si>
  <si>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</si>
  <si>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</si>
  <si>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</si>
  <si>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</si>
  <si>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</si>
  <si>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</si>
  <si>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</si>
  <si>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</si>
  <si>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</si>
  <si>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</si>
  <si>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</si>
  <si>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</si>
  <si>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</si>
  <si>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</si>
  <si>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</si>
  <si>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</si>
  <si>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</si>
  <si>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</si>
  <si>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</si>
  <si>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</si>
  <si>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</si>
  <si>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</si>
  <si>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</si>
  <si>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</si>
  <si>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</si>
  <si>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</si>
  <si>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</si>
  <si>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</si>
  <si>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</si>
  <si>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</si>
  <si>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</si>
  <si>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</si>
  <si>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</si>
  <si>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</si>
  <si>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</si>
  <si>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</si>
  <si>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</si>
  <si>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</si>
  <si>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</si>
  <si>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</si>
  <si>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</si>
  <si>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</si>
  <si>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</si>
  <si>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</si>
  <si>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</si>
  <si>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</si>
  <si>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</si>
  <si>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</si>
  <si>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</si>
  <si>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</si>
  <si>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</si>
  <si>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</si>
  <si>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</si>
  <si>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</si>
  <si>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</si>
  <si>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</si>
  <si>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</si>
  <si>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</si>
  <si>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</si>
  <si>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</si>
  <si>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</si>
  <si>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</si>
  <si>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</si>
  <si>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</si>
  <si>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</si>
  <si>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</si>
  <si>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</si>
  <si>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</si>
  <si>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</si>
  <si>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</si>
  <si>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</si>
  <si>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</si>
  <si>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</si>
  <si>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</si>
  <si>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</si>
  <si>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</si>
  <si>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</si>
  <si>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</si>
  <si>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</si>
  <si>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</si>
  <si>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</si>
  <si>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</si>
  <si>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</si>
  <si>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</si>
  <si>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</si>
  <si>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</si>
  <si>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</si>
  <si>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</si>
  <si>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</si>
  <si>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</si>
  <si>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</si>
  <si>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</si>
  <si>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</si>
  <si>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</si>
  <si>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</si>
  <si>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</si>
  <si>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</si>
  <si>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</si>
  <si>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</si>
  <si>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</si>
  <si>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</si>
  <si>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</si>
  <si>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</si>
  <si>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</si>
  <si>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</si>
  <si>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</si>
  <si>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</si>
  <si>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</si>
  <si>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</si>
  <si>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</si>
  <si>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</si>
  <si>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</si>
  <si>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</si>
  <si>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</si>
  <si>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</si>
  <si>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</si>
  <si>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</si>
  <si>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</si>
  <si>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</si>
  <si>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</si>
  <si>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</si>
  <si>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</si>
  <si>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</si>
  <si>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</si>
  <si>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</si>
  <si>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</si>
  <si>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</si>
  <si>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</si>
  <si>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</si>
  <si>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</si>
  <si>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</si>
  <si>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</si>
  <si>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</si>
  <si>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</si>
  <si>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</si>
  <si>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</si>
  <si>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</si>
  <si>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</si>
  <si>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</si>
  <si>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</si>
  <si>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</si>
  <si>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</si>
  <si>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</si>
  <si>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</si>
  <si>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</si>
  <si>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</si>
  <si>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</si>
  <si>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</si>
  <si>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</si>
  <si>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</si>
  <si>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</si>
  <si>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</si>
  <si>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</si>
  <si>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</si>
  <si>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</si>
  <si>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</si>
  <si>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</si>
  <si>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</si>
  <si>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</si>
  <si>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</si>
  <si>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</si>
  <si>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</si>
  <si>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</si>
  <si>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</si>
  <si>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</si>
  <si>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</si>
  <si>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</si>
  <si>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</si>
  <si>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</si>
  <si>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</si>
  <si>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</si>
  <si>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</si>
  <si>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</si>
  <si>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</si>
  <si>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</si>
  <si>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</si>
  <si>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</si>
  <si>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</si>
  <si>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</si>
  <si>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</si>
  <si>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</si>
  <si>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</si>
  <si>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</si>
  <si>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</si>
  <si>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</si>
  <si>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</si>
  <si>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</si>
  <si>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</si>
  <si>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</si>
  <si>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</si>
  <si>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</si>
  <si>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</si>
  <si>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</si>
  <si>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</si>
  <si>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</si>
  <si>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</si>
  <si>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</si>
  <si>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</si>
  <si>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</si>
  <si>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</si>
  <si>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</si>
  <si>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</si>
  <si>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</si>
  <si>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</si>
  <si>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</si>
  <si>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</si>
  <si>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</si>
  <si>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</si>
  <si>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</si>
  <si>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</si>
  <si>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</si>
  <si>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</si>
  <si>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</si>
  <si>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</si>
  <si>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</si>
  <si>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</si>
  <si>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</si>
  <si>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</si>
  <si>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</si>
  <si>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</si>
  <si>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</si>
  <si>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</si>
  <si>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</si>
  <si>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</si>
  <si>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</si>
  <si>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</si>
  <si>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</si>
  <si>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</si>
  <si>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</si>
  <si>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</si>
  <si>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</si>
  <si>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</si>
  <si>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</si>
  <si>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</si>
  <si>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</si>
  <si>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</si>
  <si>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</si>
  <si>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</si>
  <si>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</si>
  <si>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</si>
  <si>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</si>
  <si>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</si>
  <si>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</si>
  <si>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</si>
  <si>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</si>
  <si>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</si>
  <si>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</si>
  <si>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</si>
  <si>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</si>
  <si>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</si>
  <si>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</si>
  <si>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</si>
  <si>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</si>
  <si>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</si>
  <si>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</si>
  <si>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</si>
  <si>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</si>
  <si>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</si>
  <si>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</si>
  <si>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</si>
  <si>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</si>
  <si>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</si>
  <si>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</si>
  <si>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</si>
  <si>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</si>
  <si>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</si>
  <si>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</si>
  <si>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</si>
  <si>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</si>
  <si>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</si>
  <si>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</si>
  <si>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</si>
  <si>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</si>
  <si>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</si>
  <si>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</si>
  <si>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</si>
  <si>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</si>
  <si>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</si>
  <si>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</si>
  <si>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</si>
  <si>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</si>
  <si>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</si>
  <si>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</si>
  <si>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</si>
  <si>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</si>
  <si>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</si>
  <si>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</si>
  <si>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</si>
  <si>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</si>
  <si>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</si>
  <si>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</si>
  <si>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</si>
  <si>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</si>
  <si>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</si>
  <si>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</si>
  <si>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</si>
  <si>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</si>
  <si>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</si>
  <si>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</si>
  <si>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</si>
  <si>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</si>
  <si>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</si>
  <si>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</si>
  <si>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</si>
  <si>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</si>
  <si>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</si>
  <si>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</si>
  <si>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</si>
  <si>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</si>
  <si>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</si>
  <si>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</si>
  <si>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</si>
  <si>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</si>
  <si>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</si>
  <si>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</si>
  <si>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</si>
  <si>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</si>
  <si>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</si>
  <si>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</si>
  <si>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</si>
  <si>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</si>
  <si>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</si>
  <si>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</si>
  <si>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</si>
  <si>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</si>
  <si>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</si>
  <si>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</si>
  <si>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</si>
  <si>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</si>
  <si>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</si>
  <si>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</si>
  <si>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</si>
  <si>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</si>
  <si>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</si>
  <si>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</si>
  <si>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</si>
  <si>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</si>
  <si>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</si>
  <si>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</si>
  <si>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</si>
  <si>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</si>
  <si>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</si>
  <si>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</si>
  <si>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</si>
  <si>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</si>
  <si>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</si>
  <si>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</si>
  <si>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</si>
  <si>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</si>
  <si>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</si>
  <si>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</si>
  <si>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</si>
  <si>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</si>
  <si>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</si>
  <si>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</si>
  <si>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</si>
  <si>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</si>
  <si>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</si>
  <si>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</si>
  <si>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</si>
  <si>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</si>
  <si>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</si>
  <si>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</si>
  <si>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</si>
  <si>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</si>
  <si>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</si>
  <si>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</si>
  <si>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</si>
  <si>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</si>
  <si>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</si>
  <si>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</si>
  <si>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</si>
  <si>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</si>
  <si>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</si>
  <si>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</si>
  <si>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</si>
  <si>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</si>
  <si>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</si>
  <si>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</si>
  <si>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</si>
  <si>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</si>
  <si>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</si>
  <si>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</si>
  <si>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</si>
  <si>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</si>
  <si>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</si>
  <si>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</si>
  <si>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</si>
  <si>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</si>
  <si>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</si>
  <si>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</si>
  <si>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</si>
  <si>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</si>
  <si>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</si>
  <si>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</si>
  <si>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</si>
  <si>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</si>
  <si>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</si>
  <si>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</si>
  <si>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</si>
  <si>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</si>
  <si>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</si>
  <si>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</si>
  <si>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</si>
  <si>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</si>
  <si>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</si>
  <si>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</si>
  <si>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</si>
  <si>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</si>
  <si>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</si>
  <si>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</si>
  <si>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</si>
  <si>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</si>
  <si>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</si>
  <si>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</si>
  <si>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</si>
  <si>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</si>
  <si>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</si>
  <si>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</si>
  <si>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</si>
  <si>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</si>
  <si>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</si>
  <si>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</si>
  <si>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</si>
  <si>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</si>
  <si>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</si>
  <si>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</si>
  <si>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</si>
  <si>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</si>
  <si>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</si>
  <si>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</si>
  <si>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</si>
  <si>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</si>
  <si>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</si>
  <si>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</si>
  <si>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</si>
  <si>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</si>
  <si>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</si>
  <si>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</si>
  <si>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</si>
  <si>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</si>
  <si>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</si>
  <si>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</si>
  <si>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</si>
  <si>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</si>
  <si>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</si>
  <si>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</si>
  <si>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</si>
  <si>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</si>
  <si>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</si>
  <si>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</si>
  <si>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</si>
  <si>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</si>
  <si>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</si>
  <si>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</si>
  <si>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</si>
  <si>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</si>
  <si>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</si>
  <si>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</si>
  <si>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</si>
  <si>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</si>
  <si>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</si>
  <si>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</si>
  <si>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</si>
  <si>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</si>
  <si>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</si>
  <si>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</si>
  <si>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</si>
  <si>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</si>
  <si>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</si>
  <si>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</si>
  <si>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</si>
  <si>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</si>
  <si>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</si>
  <si>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</si>
  <si>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</si>
  <si>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</si>
  <si>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</si>
  <si>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</si>
  <si>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</si>
  <si>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</si>
  <si>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</si>
  <si>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</si>
  <si>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</si>
  <si>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</si>
  <si>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</si>
  <si>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</si>
  <si>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</si>
  <si>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</si>
  <si>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</si>
  <si>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</si>
  <si>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</si>
  <si>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</si>
  <si>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</si>
  <si>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</si>
  <si>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</si>
  <si>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</si>
  <si>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</si>
  <si>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</si>
  <si>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</si>
  <si>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</si>
  <si>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</si>
  <si>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</si>
  <si>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</si>
  <si>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</si>
  <si>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</si>
  <si>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</si>
  <si>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</si>
  <si>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</si>
  <si>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</si>
  <si>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</si>
  <si>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</si>
  <si>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</si>
  <si>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</si>
  <si>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</si>
  <si>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</si>
  <si>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</si>
  <si>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</si>
  <si>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</si>
  <si>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</si>
  <si>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</si>
  <si>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</si>
  <si>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</si>
  <si>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</si>
  <si>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</si>
  <si>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</si>
  <si>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</si>
  <si>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</si>
  <si>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</si>
  <si>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</si>
  <si>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</si>
  <si>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</si>
  <si>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</si>
  <si>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</si>
  <si>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</si>
  <si>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</si>
  <si>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</si>
  <si>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</si>
  <si>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</si>
  <si>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</si>
  <si>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</si>
  <si>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</si>
  <si>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</si>
  <si>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</si>
  <si>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</si>
  <si>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</si>
  <si>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</si>
  <si>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</si>
  <si>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</si>
  <si>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</si>
  <si>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</si>
  <si>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</si>
  <si>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</si>
  <si>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</si>
  <si>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</si>
  <si>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</si>
  <si>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</si>
  <si>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</si>
  <si>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</si>
  <si>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</si>
  <si>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</si>
  <si>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</si>
  <si>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</si>
  <si>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</si>
  <si>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</si>
  <si>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</si>
  <si>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</si>
  <si>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</si>
  <si>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</si>
  <si>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</si>
  <si>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</si>
  <si>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</si>
  <si>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</si>
  <si>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</si>
  <si>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</si>
  <si>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</si>
  <si>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</si>
  <si>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</si>
  <si>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</si>
  <si>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</si>
  <si>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</si>
  <si>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</si>
  <si>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</si>
  <si>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</si>
  <si>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</si>
  <si>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</si>
  <si>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</si>
  <si>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</si>
  <si>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</si>
  <si>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</si>
  <si>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</si>
  <si>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</si>
  <si>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</si>
  <si>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</si>
  <si>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</si>
  <si>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</si>
  <si>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</si>
  <si>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</si>
  <si>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</si>
  <si>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</si>
  <si>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</si>
  <si>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</si>
  <si>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</si>
  <si>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</si>
  <si>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</si>
  <si>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</si>
  <si>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</si>
  <si>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</si>
  <si>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</si>
  <si>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</si>
  <si>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</si>
  <si>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</si>
  <si>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</si>
  <si>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</si>
  <si>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</si>
  <si>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</si>
  <si>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</si>
  <si>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</si>
  <si>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</si>
  <si>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</si>
  <si>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</si>
  <si>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</si>
  <si>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</si>
  <si>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</si>
  <si>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</si>
  <si>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</si>
  <si>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</si>
  <si>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</si>
  <si>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</si>
  <si>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</si>
  <si>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</si>
  <si>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</si>
  <si>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</si>
  <si>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</si>
  <si>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</si>
  <si>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</si>
  <si>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</si>
  <si>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</si>
  <si>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</si>
  <si>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</si>
  <si>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</si>
  <si>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</si>
  <si>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</si>
  <si>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</si>
  <si>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</si>
  <si>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</si>
  <si>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</si>
  <si>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</si>
  <si>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</si>
  <si>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</si>
  <si>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</si>
  <si>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</si>
  <si>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</si>
  <si>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</si>
  <si>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</si>
  <si>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</si>
  <si>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</si>
  <si>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</si>
  <si>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</si>
  <si>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</si>
  <si>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</si>
  <si>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</si>
  <si>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</si>
  <si>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</si>
  <si>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</si>
  <si>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</si>
  <si>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</si>
  <si>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</si>
  <si>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</si>
  <si>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</si>
  <si>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</si>
  <si>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</si>
  <si>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</si>
  <si>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</si>
  <si>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</si>
  <si>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</si>
  <si>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</si>
  <si>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</si>
  <si>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</si>
  <si>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</si>
  <si>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</si>
  <si>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</si>
  <si>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</si>
  <si>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</si>
  <si>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</si>
  <si>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</si>
  <si>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</si>
  <si>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</si>
  <si>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</si>
  <si>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</si>
  <si>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</si>
  <si>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</si>
  <si>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</si>
  <si>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</si>
  <si>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</si>
  <si>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</si>
  <si>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</si>
  <si>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</si>
  <si>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</si>
  <si>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</si>
  <si>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</si>
  <si>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</si>
  <si>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</si>
  <si>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</si>
  <si>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</si>
  <si>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</si>
  <si>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</si>
  <si>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</si>
  <si>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</si>
  <si>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</si>
  <si>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</si>
  <si>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</si>
  <si>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</si>
  <si>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</si>
  <si>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</si>
  <si>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</si>
  <si>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</si>
  <si>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</si>
  <si>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</si>
  <si>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</si>
  <si>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</si>
  <si>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</si>
  <si>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</si>
  <si>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</si>
  <si>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</si>
  <si>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</si>
  <si>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</si>
  <si>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</si>
  <si>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</si>
  <si>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</si>
  <si>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</si>
  <si>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</si>
  <si>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</si>
  <si>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</si>
  <si>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</si>
  <si>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</si>
  <si>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</si>
  <si>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</si>
  <si>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</si>
  <si>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</si>
  <si>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</si>
  <si>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</si>
  <si>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</si>
  <si>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</si>
  <si>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</si>
  <si>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</si>
  <si>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</si>
  <si>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</si>
  <si>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</si>
  <si>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</si>
  <si>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</si>
  <si>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</si>
  <si>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</si>
  <si>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</si>
  <si>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</si>
  <si>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</si>
  <si>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</si>
  <si>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</si>
  <si>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</si>
  <si>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</si>
  <si>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</si>
  <si>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</si>
  <si>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</si>
  <si>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</si>
  <si>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</si>
  <si>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</si>
  <si>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</si>
  <si>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</si>
  <si>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</si>
  <si>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</si>
  <si>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</si>
  <si>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</si>
  <si>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</si>
  <si>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</si>
  <si>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</si>
  <si>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</si>
  <si>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</si>
  <si>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</si>
  <si>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</si>
  <si>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</si>
  <si>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</si>
  <si>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</si>
  <si>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</si>
  <si>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</si>
  <si>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</si>
  <si>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</si>
  <si>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</si>
  <si>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</si>
  <si>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</si>
  <si>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</si>
  <si>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</si>
  <si>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</si>
  <si>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</si>
  <si>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</si>
  <si>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</si>
  <si>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</si>
  <si>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</si>
  <si>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</si>
  <si>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</si>
  <si>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</si>
  <si>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</si>
  <si>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</si>
  <si>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</si>
  <si>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</si>
  <si>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</si>
  <si>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</si>
  <si>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</si>
  <si>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</si>
  <si>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</si>
  <si>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</si>
  <si>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</si>
  <si>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</si>
  <si>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</si>
  <si>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</si>
  <si>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</si>
  <si>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</si>
  <si>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</si>
  <si>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</si>
  <si>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</si>
  <si>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</si>
  <si>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</si>
  <si>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</si>
  <si>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</si>
  <si>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</si>
  <si>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</si>
  <si>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</si>
  <si>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</si>
  <si>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</si>
  <si>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</si>
  <si>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</si>
  <si>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</si>
  <si>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</si>
  <si>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</si>
  <si>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</si>
  <si>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</si>
  <si>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</si>
  <si>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</si>
  <si>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</si>
  <si>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</si>
  <si>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</si>
  <si>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</si>
  <si>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</si>
  <si>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</si>
  <si>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</si>
  <si>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</si>
  <si>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</si>
  <si>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</si>
  <si>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</si>
  <si>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</si>
  <si>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</si>
  <si>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</si>
  <si>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</si>
  <si>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</si>
  <si>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</si>
  <si>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</si>
  <si>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</si>
  <si>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</si>
  <si>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</si>
  <si>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</si>
  <si>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</si>
  <si>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</si>
  <si>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</si>
  <si>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</si>
  <si>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</si>
  <si>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</si>
  <si>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</si>
  <si>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</si>
  <si>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</si>
  <si>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</si>
  <si>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</si>
  <si>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</si>
  <si>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</si>
  <si>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</si>
  <si>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</si>
  <si>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</si>
  <si>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</si>
  <si>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</si>
  <si>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</si>
  <si>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</si>
  <si>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</si>
  <si>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</si>
  <si>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</si>
  <si>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</si>
  <si>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</si>
  <si>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</si>
  <si>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</si>
  <si>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</si>
  <si>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</si>
  <si>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</si>
  <si>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</si>
  <si>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</si>
  <si>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</si>
  <si>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</si>
  <si>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</si>
  <si>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</si>
  <si>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</si>
  <si>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</si>
  <si>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</si>
  <si>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</si>
  <si>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</si>
  <si>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</si>
  <si>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</si>
  <si>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</si>
  <si>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</si>
  <si>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</si>
  <si>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</si>
  <si>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</si>
  <si>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</si>
  <si>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</si>
  <si>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</si>
  <si>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</si>
  <si>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</si>
  <si>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</si>
  <si>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</si>
  <si>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</si>
  <si>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</si>
  <si>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</si>
  <si>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</si>
  <si>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</si>
  <si>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</si>
  <si>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</si>
  <si>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</si>
  <si>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</si>
  <si>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</si>
  <si>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</si>
  <si>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</si>
  <si>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</si>
  <si>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</si>
  <si>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</si>
  <si>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</si>
  <si>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</si>
  <si>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</si>
  <si>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</si>
  <si>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</si>
  <si>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</si>
  <si>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</si>
  <si>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</si>
  <si>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</si>
  <si>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</si>
  <si>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</si>
  <si>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</si>
  <si>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</si>
  <si>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</si>
  <si>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</si>
  <si>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</si>
  <si>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</si>
  <si>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</si>
  <si>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</si>
  <si>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</si>
  <si>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</si>
  <si>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</si>
  <si>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</si>
  <si>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</si>
  <si>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</si>
  <si>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</si>
  <si>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</si>
  <si>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</si>
  <si>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</si>
  <si>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</si>
  <si>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</si>
  <si>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</si>
  <si>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</si>
  <si>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</si>
  <si>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</si>
  <si>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</si>
  <si>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</si>
  <si>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</si>
  <si>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</si>
  <si>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</si>
  <si>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</si>
  <si>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</si>
  <si>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</si>
  <si>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</si>
  <si>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</si>
  <si>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</si>
  <si>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</si>
  <si>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</si>
  <si>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</si>
  <si>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</si>
  <si>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</si>
  <si>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</si>
  <si>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</si>
  <si>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</si>
  <si>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</si>
  <si>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</si>
  <si>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</si>
  <si>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</si>
  <si>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</si>
  <si>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</si>
  <si>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</si>
  <si>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</si>
  <si>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</si>
  <si>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</si>
  <si>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</si>
  <si>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</si>
  <si>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</si>
  <si>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</si>
  <si>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</si>
  <si>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</si>
  <si>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</si>
  <si>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</si>
  <si>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</si>
  <si>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</si>
  <si>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</si>
  <si>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</si>
  <si>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</si>
  <si>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</si>
  <si>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</si>
  <si>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</si>
  <si>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</si>
  <si>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</si>
  <si>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</si>
  <si>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</si>
  <si>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</si>
  <si>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</si>
  <si>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</si>
  <si>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</si>
  <si>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</si>
  <si>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</si>
  <si>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</si>
  <si>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</si>
  <si>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</si>
  <si>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</si>
  <si>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</si>
  <si>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</si>
  <si>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</si>
  <si>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</si>
  <si>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</si>
  <si>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</si>
  <si>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</si>
  <si>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</si>
  <si>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</si>
  <si>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</si>
  <si>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</si>
  <si>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</si>
  <si>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</si>
  <si>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</si>
  <si>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</si>
  <si>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</si>
  <si>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</si>
  <si>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</si>
  <si>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</si>
  <si>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</si>
  <si>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</si>
  <si>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</si>
  <si>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</si>
  <si>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</si>
  <si>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</si>
  <si>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</si>
  <si>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</si>
  <si>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</si>
  <si>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</si>
  <si>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</si>
  <si>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</si>
  <si>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</si>
  <si>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</si>
  <si>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</si>
  <si>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</si>
  <si>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</si>
  <si>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</si>
  <si>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</si>
  <si>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</si>
  <si>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</si>
  <si>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</si>
  <si>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</si>
  <si>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</si>
  <si>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</si>
  <si>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</si>
  <si>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</si>
  <si>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</si>
  <si>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</si>
  <si>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</si>
  <si>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</si>
  <si>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</si>
  <si>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</si>
  <si>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</si>
  <si>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</si>
  <si>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</si>
  <si>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</si>
  <si>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</si>
  <si>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</si>
  <si>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</si>
  <si>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</si>
  <si>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</si>
  <si>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</si>
  <si>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</si>
  <si>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</si>
  <si>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</si>
  <si>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</si>
  <si>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</si>
  <si>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</si>
  <si>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</si>
  <si>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</si>
  <si>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</si>
  <si>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</si>
  <si>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</si>
  <si>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</si>
  <si>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</si>
  <si>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</si>
  <si>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</si>
  <si>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</si>
  <si>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</si>
  <si>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</si>
  <si>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</si>
  <si>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</si>
  <si>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</si>
  <si>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</si>
  <si>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</si>
  <si>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</si>
  <si>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</si>
  <si>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</si>
  <si>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</si>
  <si>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</si>
  <si>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</si>
  <si>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</si>
  <si>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</si>
  <si>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</si>
  <si>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</si>
  <si>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</si>
  <si>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</si>
  <si>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</si>
  <si>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</si>
  <si>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</si>
  <si>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</si>
  <si>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</si>
  <si>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</si>
  <si>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</si>
  <si>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</si>
  <si>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</si>
  <si>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</si>
  <si>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</si>
  <si>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</si>
  <si>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</si>
  <si>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</si>
  <si>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</si>
  <si>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</si>
  <si>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</si>
  <si>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</si>
  <si>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</si>
  <si>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</si>
  <si>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</si>
  <si>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</si>
  <si>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</si>
  <si>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</si>
  <si>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</si>
  <si>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</si>
  <si>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</si>
  <si>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</si>
  <si>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</si>
  <si>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</si>
  <si>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</si>
  <si>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</si>
  <si>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</si>
  <si>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</si>
  <si>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</si>
  <si>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</si>
  <si>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</si>
  <si>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</si>
  <si>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</si>
  <si>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</si>
  <si>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</si>
  <si>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</si>
  <si>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</si>
  <si>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</si>
  <si>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</si>
  <si>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</si>
  <si>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</si>
  <si>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</si>
  <si>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</si>
  <si>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</si>
  <si>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</si>
  <si>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</si>
  <si>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</si>
  <si>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</si>
  <si>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</si>
  <si>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</si>
  <si>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</si>
  <si>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</si>
  <si>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</si>
  <si>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</si>
  <si>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</si>
  <si>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</si>
  <si>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</si>
  <si>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</si>
  <si>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</si>
  <si>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</si>
  <si>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</si>
  <si>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</si>
  <si>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</si>
  <si>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</si>
  <si>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</si>
  <si>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</si>
  <si>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</si>
  <si>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</si>
  <si>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</si>
  <si>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</si>
  <si>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</si>
  <si>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</si>
  <si>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</si>
  <si>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</si>
  <si>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</si>
  <si>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</si>
  <si>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</si>
  <si>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</si>
  <si>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</si>
  <si>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</si>
  <si>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</si>
  <si>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</si>
  <si>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</si>
  <si>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</si>
  <si>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</si>
  <si>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</si>
  <si>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</si>
  <si>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</si>
  <si>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</si>
  <si>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</si>
  <si>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</si>
  <si>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</si>
  <si>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</si>
  <si>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</si>
  <si>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</si>
  <si>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</si>
  <si>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</si>
  <si>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</si>
  <si>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</si>
  <si>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</si>
  <si>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</si>
  <si>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</si>
  <si>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</si>
  <si>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</si>
  <si>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</si>
  <si>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</si>
  <si>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</si>
  <si>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</si>
  <si>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</si>
  <si>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</si>
  <si>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</si>
  <si>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</si>
  <si>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</si>
  <si>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</si>
  <si>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</si>
  <si>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</si>
  <si>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</si>
  <si>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</si>
  <si>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</si>
  <si>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</si>
  <si>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</si>
  <si>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</si>
  <si>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</si>
  <si>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</si>
  <si>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</si>
  <si>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</si>
  <si>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</si>
  <si>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</si>
  <si>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</si>
  <si>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</si>
  <si>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</si>
  <si>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</si>
  <si>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</si>
  <si>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</si>
  <si>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</si>
  <si>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</si>
  <si>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</si>
  <si>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</si>
  <si>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</si>
  <si>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</si>
  <si>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</si>
  <si>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</si>
  <si>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</si>
  <si>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</si>
  <si>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</si>
  <si>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</si>
  <si>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</si>
  <si>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</si>
  <si>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</si>
  <si>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</si>
  <si>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</si>
  <si>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</si>
  <si>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</si>
  <si>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</si>
  <si>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</si>
  <si>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</si>
  <si>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</si>
  <si>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</si>
  <si>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</si>
  <si>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</si>
  <si>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</si>
  <si>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</si>
  <si>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</si>
  <si>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</si>
  <si>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</si>
  <si>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</si>
  <si>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</si>
  <si>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</si>
  <si>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</si>
  <si>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</si>
  <si>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</si>
  <si>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</si>
  <si>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</si>
  <si>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</si>
  <si>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</si>
  <si>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</si>
  <si>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</si>
  <si>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</si>
  <si>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</si>
  <si>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</si>
  <si>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</si>
  <si>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</si>
  <si>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</si>
  <si>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</si>
  <si>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</si>
  <si>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</si>
  <si>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</si>
  <si>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</si>
  <si>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</si>
  <si>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</si>
  <si>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</si>
  <si>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</si>
  <si>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</si>
  <si>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</si>
  <si>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</si>
  <si>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</si>
  <si>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</si>
  <si>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</si>
  <si>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</si>
  <si>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</si>
  <si>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</si>
  <si>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</si>
  <si>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</si>
  <si>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</si>
  <si>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</si>
  <si>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</si>
  <si>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</si>
  <si>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</si>
  <si>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</si>
  <si>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</si>
  <si>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</si>
  <si>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</si>
  <si>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</si>
  <si>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</si>
  <si>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</si>
  <si>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</si>
  <si>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</si>
  <si>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</si>
  <si>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</si>
  <si>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</si>
  <si>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</si>
  <si>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</si>
  <si>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</si>
  <si>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</si>
  <si>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</si>
  <si>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</si>
  <si>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</si>
  <si>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</si>
  <si>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</si>
  <si>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</si>
  <si>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</si>
  <si>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</si>
  <si>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</si>
  <si>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</si>
  <si>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</si>
  <si>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</si>
  <si>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</si>
  <si>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</si>
  <si>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</si>
  <si>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</si>
  <si>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</si>
  <si>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</si>
  <si>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</si>
  <si>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</si>
  <si>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</si>
  <si>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</si>
  <si>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</si>
  <si>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</si>
  <si>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</si>
  <si>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</si>
  <si>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</si>
  <si>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</si>
  <si>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</si>
  <si>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</si>
  <si>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</si>
  <si>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</si>
  <si>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</si>
  <si>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</si>
  <si>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</si>
  <si>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</si>
  <si>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</si>
  <si>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</si>
  <si>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</si>
  <si>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</si>
  <si>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</si>
  <si>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</si>
  <si>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</si>
  <si>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</si>
  <si>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</si>
  <si>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</si>
  <si>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</si>
  <si>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</si>
  <si>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</si>
  <si>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</si>
  <si>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</si>
  <si>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</si>
  <si>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</si>
  <si>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</si>
  <si>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</si>
  <si>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</si>
  <si>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</si>
  <si>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</si>
  <si>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</si>
  <si>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</si>
  <si>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</si>
  <si>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</si>
  <si>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</si>
  <si>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</si>
  <si>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</si>
  <si>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</si>
  <si>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</si>
  <si>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</si>
  <si>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</si>
  <si>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</si>
  <si>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</si>
  <si>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</si>
  <si>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</si>
  <si>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</si>
  <si>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</si>
  <si>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</si>
  <si>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</si>
  <si>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</si>
  <si>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</si>
  <si>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</si>
  <si>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</si>
  <si>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</si>
  <si>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</si>
  <si>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</si>
  <si>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</si>
  <si>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</si>
  <si>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</si>
  <si>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</si>
  <si>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</si>
  <si>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</si>
  <si>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</si>
  <si>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</si>
  <si>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</si>
  <si>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</si>
  <si>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</si>
  <si>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</si>
  <si>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</si>
  <si>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</si>
  <si>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</si>
  <si>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</si>
  <si>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</si>
  <si>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</si>
  <si>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</si>
  <si>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</si>
  <si>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</si>
  <si>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</si>
  <si>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</si>
  <si>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</si>
  <si>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</si>
  <si>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</si>
  <si>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</si>
  <si>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</si>
  <si>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</si>
  <si>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</si>
  <si>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</si>
  <si>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</si>
  <si>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</si>
  <si>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</si>
  <si>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</si>
  <si>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</si>
  <si>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</si>
  <si>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</si>
  <si>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</si>
  <si>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</si>
  <si>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</si>
  <si>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</si>
  <si>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</si>
  <si>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</si>
  <si>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</si>
  <si>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</si>
  <si>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</si>
  <si>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</si>
  <si>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</si>
  <si>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</si>
  <si>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</si>
  <si>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</si>
  <si>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</si>
  <si>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</si>
  <si>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</si>
  <si>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</si>
  <si>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</si>
  <si>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</si>
  <si>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</si>
  <si>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</si>
  <si>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</si>
  <si>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</si>
  <si>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</si>
  <si>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</si>
  <si>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</si>
  <si>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</si>
  <si>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</si>
  <si>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</si>
  <si>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</si>
  <si>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</si>
  <si>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</si>
  <si>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</si>
  <si>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</si>
  <si>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</si>
  <si>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</si>
  <si>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</si>
  <si>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</si>
  <si>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</si>
  <si>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</si>
  <si>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</si>
  <si>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</si>
  <si>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</si>
  <si>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</si>
  <si>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</si>
  <si>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</si>
  <si>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</si>
  <si>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</si>
  <si>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</si>
  <si>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</si>
  <si>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</si>
  <si>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</si>
  <si>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</si>
  <si>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</si>
  <si>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</si>
  <si>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</si>
  <si>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</si>
  <si>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</si>
  <si>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</si>
  <si>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</si>
  <si>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</si>
  <si>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</si>
  <si>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</si>
  <si>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</si>
  <si>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</si>
  <si>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</si>
  <si>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</si>
  <si>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</si>
  <si>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</si>
  <si>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</si>
  <si>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</si>
  <si>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</si>
  <si>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</si>
  <si>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</si>
  <si>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</si>
  <si>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</si>
  <si>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</si>
  <si>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</si>
  <si>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</si>
  <si>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</si>
  <si>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</si>
  <si>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</si>
  <si>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</si>
  <si>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</si>
  <si>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</si>
  <si>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</si>
  <si>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</si>
  <si>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</si>
  <si>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</si>
  <si>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</si>
  <si>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</si>
  <si>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</si>
  <si>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</si>
  <si>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</si>
  <si>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</si>
  <si>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</si>
  <si>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</si>
  <si>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</si>
  <si>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</si>
  <si>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</si>
  <si>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</si>
  <si>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</si>
  <si>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</si>
  <si>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</si>
  <si>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</si>
  <si>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</si>
  <si>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</si>
  <si>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</si>
  <si>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</si>
  <si>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</si>
  <si>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</si>
  <si>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</si>
  <si>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</si>
  <si>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</si>
  <si>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</si>
  <si>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</si>
  <si>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</si>
  <si>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</si>
  <si>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</si>
  <si>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</si>
  <si>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</si>
  <si>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</si>
  <si>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</si>
  <si>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</si>
  <si>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</si>
  <si>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</si>
  <si>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</si>
  <si>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</si>
  <si>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</si>
  <si>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</si>
  <si>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</si>
  <si>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</si>
  <si>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</si>
  <si>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</si>
  <si>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</si>
  <si>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</si>
  <si>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</si>
  <si>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</si>
  <si>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</si>
  <si>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</si>
  <si>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</si>
  <si>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</si>
  <si>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</si>
  <si>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</si>
  <si>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</si>
  <si>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</si>
  <si>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</si>
  <si>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</si>
  <si>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</si>
  <si>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</si>
  <si>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</si>
  <si>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</si>
  <si>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</si>
  <si>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</si>
  <si>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</si>
  <si>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</si>
  <si>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</si>
  <si>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</si>
  <si>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</si>
  <si>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</si>
  <si>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</si>
  <si>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</si>
  <si>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</si>
  <si>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</si>
  <si>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</si>
  <si>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</si>
  <si>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</si>
  <si>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</si>
  <si>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</si>
  <si>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</si>
  <si>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</si>
  <si>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</si>
  <si>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</si>
  <si>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</si>
  <si>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</si>
  <si>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</si>
  <si>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</si>
  <si>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</si>
  <si>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</si>
  <si>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</si>
  <si>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</si>
  <si>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</si>
  <si>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</si>
  <si>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</si>
  <si>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</si>
  <si>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</si>
  <si>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</si>
  <si>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</si>
  <si>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</si>
  <si>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</si>
  <si>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</si>
  <si>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</si>
  <si>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</si>
  <si>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</si>
  <si>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</si>
  <si>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</si>
  <si>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</si>
  <si>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</si>
  <si>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</si>
  <si>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</si>
  <si>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</si>
  <si>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</si>
  <si>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</si>
  <si>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</si>
  <si>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</si>
  <si>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</si>
  <si>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</si>
  <si>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</si>
  <si>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</si>
  <si>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</si>
  <si>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</si>
  <si>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</si>
  <si>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</si>
  <si>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</si>
  <si>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</si>
  <si>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</si>
  <si>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</si>
  <si>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</si>
  <si>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</si>
  <si>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</si>
  <si>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</si>
  <si>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</si>
  <si>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</si>
  <si>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</si>
  <si>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</si>
  <si>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</si>
  <si>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</si>
  <si>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</si>
  <si>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</si>
  <si>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</si>
  <si>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</si>
  <si>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</si>
  <si>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</si>
  <si>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</si>
  <si>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</si>
  <si>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</si>
  <si>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</si>
  <si>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</si>
  <si>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</si>
  <si>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</si>
  <si>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</si>
  <si>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</si>
  <si>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</si>
  <si>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</si>
  <si>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</si>
  <si>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</si>
  <si>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</si>
  <si>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</si>
  <si>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</si>
  <si>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</si>
  <si>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</si>
  <si>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</si>
  <si>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</si>
  <si>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</si>
  <si>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</si>
  <si>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</si>
  <si>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</si>
  <si>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</si>
  <si>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</si>
  <si>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</si>
  <si>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</si>
  <si>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</si>
  <si>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</si>
  <si>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</si>
  <si>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</si>
  <si>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</si>
  <si>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</si>
  <si>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</si>
  <si>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</si>
  <si>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</si>
  <si>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</si>
  <si>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</si>
  <si>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</si>
  <si>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</si>
  <si>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</si>
  <si>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</si>
  <si>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</si>
  <si>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</si>
  <si>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</si>
  <si>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</si>
  <si>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</si>
  <si>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</si>
  <si>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</si>
  <si>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</si>
  <si>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</si>
  <si>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</si>
  <si>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</si>
  <si>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</si>
  <si>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</si>
  <si>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</si>
  <si>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</si>
  <si>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</si>
  <si>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</si>
  <si>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</si>
  <si>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</si>
  <si>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</si>
  <si>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</si>
  <si>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</si>
  <si>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</si>
  <si>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</si>
  <si>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</si>
  <si>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</si>
  <si>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</si>
  <si>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</si>
  <si>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</si>
  <si>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</si>
  <si>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</si>
  <si>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</si>
  <si>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</si>
  <si>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</si>
  <si>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</si>
  <si>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</si>
  <si>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</si>
  <si>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</si>
  <si>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</si>
  <si>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</si>
  <si>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</si>
  <si>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</si>
  <si>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</si>
  <si>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</si>
  <si>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</si>
  <si>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</si>
  <si>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</si>
  <si>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</si>
  <si>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</si>
  <si>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</si>
  <si>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</si>
  <si>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</si>
  <si>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</si>
  <si>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</si>
  <si>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</si>
  <si>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</si>
  <si>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</si>
  <si>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</si>
  <si>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</si>
  <si>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</si>
  <si>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</si>
  <si>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</si>
  <si>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</si>
  <si>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</si>
  <si>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</si>
  <si>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</si>
  <si>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</si>
  <si>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</si>
  <si>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</si>
  <si>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</si>
  <si>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</si>
  <si>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</si>
  <si>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</si>
  <si>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</si>
  <si>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</si>
  <si>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</si>
  <si>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</si>
  <si>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</si>
  <si>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</si>
  <si>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</si>
  <si>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</si>
  <si>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</si>
  <si>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</si>
  <si>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</si>
  <si>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</si>
  <si>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</si>
  <si>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</si>
  <si>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</si>
  <si>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</si>
  <si>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</si>
  <si>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</si>
  <si>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</si>
  <si>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</si>
  <si>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</si>
  <si>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</si>
  <si>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</si>
  <si>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</si>
  <si>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</si>
  <si>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</si>
  <si>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</si>
  <si>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</si>
  <si>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</si>
  <si>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</si>
  <si>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</si>
  <si>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</si>
  <si>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</si>
  <si>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</si>
  <si>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</si>
  <si>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</si>
  <si>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</si>
  <si>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</si>
  <si>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</si>
  <si>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</si>
  <si>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</si>
  <si>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</si>
  <si>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</si>
  <si>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</si>
  <si>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</si>
  <si>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</si>
  <si>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</si>
  <si>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</si>
  <si>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</si>
  <si>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</si>
  <si>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</si>
  <si>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</si>
  <si>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</si>
  <si>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</si>
  <si>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</si>
  <si>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</si>
  <si>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</si>
  <si>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</si>
  <si>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</si>
  <si>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</si>
  <si>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</si>
  <si>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</si>
  <si>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</si>
  <si>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</si>
  <si>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</si>
  <si>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</si>
  <si>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</si>
  <si>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</si>
  <si>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</si>
  <si>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</si>
  <si>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</si>
  <si>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</si>
  <si>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</si>
  <si>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</si>
  <si>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</si>
  <si>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</si>
  <si>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</si>
  <si>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</si>
  <si>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</si>
  <si>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</si>
  <si>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</si>
  <si>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</si>
  <si>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</si>
  <si>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</si>
  <si>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</si>
  <si>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</si>
  <si>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</si>
  <si>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</si>
  <si>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</si>
  <si>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</si>
  <si>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</si>
  <si>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</si>
  <si>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</si>
  <si>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</si>
  <si>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</si>
  <si>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</si>
  <si>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</si>
  <si>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</si>
  <si>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</si>
  <si>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</si>
  <si>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</si>
  <si>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</si>
  <si>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</si>
  <si>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</si>
  <si>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</si>
  <si>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</si>
  <si>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</si>
  <si>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</si>
  <si>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</si>
  <si>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</si>
  <si>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</si>
  <si>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</si>
  <si>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</si>
  <si>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</si>
  <si>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</si>
  <si>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</si>
  <si>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</si>
  <si>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</si>
  <si>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</si>
  <si>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</si>
  <si>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</si>
  <si>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</si>
  <si>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</si>
  <si>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</si>
  <si>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</si>
  <si>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</si>
  <si>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</si>
  <si>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</si>
  <si>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</si>
  <si>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</si>
  <si>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</si>
  <si>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</si>
  <si>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</si>
  <si>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</si>
  <si>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</si>
  <si>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</si>
  <si>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</si>
  <si>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</si>
  <si>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</si>
  <si>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</si>
  <si>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</si>
  <si>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</si>
  <si>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</si>
  <si>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</si>
  <si>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</si>
  <si>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</si>
  <si>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</si>
  <si>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</si>
  <si>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</si>
  <si>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</si>
  <si>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</si>
  <si>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</si>
  <si>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</si>
  <si>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</si>
  <si>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</si>
  <si>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</si>
  <si>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</si>
  <si>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</si>
  <si>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</si>
  <si>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</si>
  <si>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</si>
  <si>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</si>
  <si>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</si>
  <si>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</si>
  <si>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</si>
  <si>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</si>
  <si>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</si>
  <si>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</si>
  <si>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</si>
  <si>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</si>
  <si>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</si>
  <si>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</si>
  <si>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</si>
  <si>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</si>
  <si>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</si>
  <si>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</si>
  <si>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</si>
  <si>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</si>
  <si>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</si>
  <si>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</si>
  <si>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</si>
  <si>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</si>
  <si>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</si>
  <si>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</si>
  <si>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</si>
  <si>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</si>
  <si>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</si>
  <si>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</si>
  <si>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</si>
  <si>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</si>
  <si>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</si>
  <si>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</si>
  <si>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</si>
  <si>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</si>
  <si>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</si>
  <si>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</si>
  <si>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</si>
  <si>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</si>
  <si>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</si>
  <si>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</si>
  <si>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</si>
  <si>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</si>
  <si>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</si>
  <si>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</si>
  <si>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</si>
  <si>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</si>
  <si>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</si>
  <si>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</si>
  <si>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</si>
  <si>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</si>
  <si>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</si>
  <si>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</si>
  <si>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</si>
  <si>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</si>
  <si>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</si>
  <si>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</si>
  <si>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</si>
  <si>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</si>
  <si>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</si>
  <si>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</si>
  <si>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</si>
  <si>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</si>
  <si>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</si>
  <si>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</si>
  <si>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</si>
  <si>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</si>
  <si>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</si>
  <si>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</si>
  <si>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</si>
  <si>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</si>
  <si>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</si>
  <si>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</si>
  <si>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</si>
  <si>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</si>
  <si>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</si>
  <si>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</si>
  <si>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</si>
  <si>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</si>
  <si>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</si>
  <si>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</si>
  <si>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</si>
  <si>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</si>
  <si>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</si>
  <si>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</si>
  <si>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</si>
  <si>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</si>
  <si>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</si>
  <si>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</si>
  <si>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</si>
  <si>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</si>
  <si>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</si>
  <si>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</si>
  <si>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</si>
  <si>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</si>
  <si>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</si>
  <si>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</si>
  <si>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</si>
  <si>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</si>
  <si>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</si>
  <si>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</si>
  <si>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</si>
  <si>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</si>
  <si>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</si>
  <si>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</si>
  <si>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</si>
  <si>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</si>
  <si>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</si>
  <si>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</si>
  <si>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</si>
  <si>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</si>
  <si>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</si>
  <si>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</si>
  <si>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</si>
  <si>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</si>
  <si>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</si>
  <si>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</si>
  <si>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</si>
  <si>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</si>
  <si>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</si>
  <si>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</si>
  <si>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</si>
  <si>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</si>
  <si>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</si>
  <si>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</si>
  <si>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</si>
  <si>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</si>
  <si>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</si>
  <si>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</si>
  <si>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</si>
  <si>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</si>
  <si>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</si>
  <si>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</si>
  <si>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</si>
  <si>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</si>
  <si>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</si>
  <si>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</si>
  <si>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</si>
  <si>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</si>
  <si>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</si>
  <si>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</si>
  <si>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</si>
  <si>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</si>
  <si>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</si>
  <si>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</si>
  <si>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</si>
  <si>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</si>
  <si>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</si>
  <si>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</si>
  <si>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</si>
  <si>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</si>
  <si>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</si>
  <si>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</si>
  <si>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</si>
  <si>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</si>
  <si>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</si>
  <si>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</si>
  <si>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</si>
  <si>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</si>
  <si>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</si>
  <si>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</si>
  <si>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</si>
  <si>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</si>
  <si>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</si>
  <si>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</si>
  <si>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</si>
  <si>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</si>
  <si>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</si>
  <si>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</si>
  <si>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</si>
  <si>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</si>
  <si>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</si>
  <si>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</si>
  <si>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</si>
  <si>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</si>
  <si>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</si>
  <si>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</si>
  <si>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</si>
  <si>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</si>
  <si>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</si>
  <si>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</si>
  <si>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</si>
  <si>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</si>
  <si>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</si>
  <si>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</si>
  <si>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</si>
  <si>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</si>
  <si>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</si>
  <si>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</si>
  <si>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</si>
  <si>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</si>
  <si>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</si>
  <si>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</si>
  <si>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</si>
  <si>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</si>
  <si>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</si>
  <si>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</si>
  <si>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</si>
  <si>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</si>
  <si>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</si>
  <si>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</si>
  <si>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</si>
  <si>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</si>
  <si>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</si>
  <si>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</si>
  <si>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</si>
  <si>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</si>
  <si>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</si>
  <si>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</si>
  <si>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</si>
  <si>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</si>
  <si>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</si>
  <si>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</si>
  <si>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</si>
  <si>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</si>
  <si>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</si>
  <si>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</si>
  <si>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</si>
  <si>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</si>
  <si>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</si>
  <si>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</si>
  <si>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</si>
  <si>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</si>
  <si>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</si>
  <si>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</si>
  <si>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</si>
  <si>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</si>
  <si>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</si>
  <si>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</si>
  <si>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</si>
  <si>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</si>
  <si>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</si>
  <si>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</si>
  <si>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</si>
  <si>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</si>
  <si>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</si>
  <si>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</si>
  <si>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</si>
  <si>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</si>
  <si>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</si>
  <si>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</si>
  <si>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</si>
  <si>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</si>
  <si>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</si>
  <si>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</si>
  <si>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</si>
  <si>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</si>
  <si>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</si>
  <si>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</si>
  <si>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</si>
  <si>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</si>
  <si>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</si>
  <si>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</si>
  <si>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</si>
  <si>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</si>
  <si>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</si>
  <si>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</si>
  <si>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</si>
  <si>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</si>
  <si>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</si>
  <si>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</si>
  <si>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</si>
  <si>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</si>
  <si>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</si>
  <si>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</si>
  <si>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</si>
  <si>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</si>
  <si>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</si>
  <si>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</si>
  <si>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</si>
  <si>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</si>
  <si>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</si>
  <si>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</si>
  <si>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</si>
  <si>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</si>
  <si>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</si>
  <si>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</si>
  <si>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</si>
  <si>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</si>
  <si>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</si>
  <si>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</si>
  <si>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</si>
  <si>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</si>
  <si>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</si>
  <si>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</si>
  <si>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</si>
  <si>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</si>
  <si>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</si>
  <si>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</si>
  <si>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</si>
  <si>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</si>
  <si>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</si>
  <si>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</si>
  <si>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</si>
  <si>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</si>
  <si>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</si>
  <si>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</si>
  <si>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</si>
  <si>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</si>
  <si>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</si>
  <si>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</si>
  <si>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</si>
  <si>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</si>
  <si>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</si>
  <si>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</si>
  <si>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</si>
  <si>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</si>
  <si>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</si>
  <si>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</si>
  <si>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</si>
  <si>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</si>
  <si>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</si>
  <si>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</si>
  <si>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</si>
  <si>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</si>
  <si>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</si>
  <si>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</si>
  <si>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</si>
  <si>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</si>
  <si>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</si>
  <si>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</si>
  <si>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</si>
  <si>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</si>
  <si>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</si>
  <si>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</si>
  <si>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</si>
  <si>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</si>
  <si>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</si>
  <si>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</si>
  <si>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</si>
  <si>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</si>
  <si>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</si>
  <si>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</si>
  <si>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</si>
  <si>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</si>
  <si>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</si>
  <si>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</si>
  <si>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</si>
  <si>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</si>
  <si>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</si>
  <si>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</si>
  <si>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</si>
  <si>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</si>
  <si>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</si>
  <si>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</si>
  <si>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</si>
  <si>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</si>
  <si>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</si>
  <si>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</si>
  <si>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</si>
  <si>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</si>
  <si>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</si>
  <si>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</si>
  <si>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</si>
  <si>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</si>
  <si>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</si>
  <si>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</si>
  <si>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</si>
  <si>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</si>
  <si>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</si>
  <si>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</si>
  <si>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</si>
  <si>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</si>
  <si>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</si>
  <si>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</si>
  <si>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</si>
  <si>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</si>
  <si>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</si>
  <si>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</si>
  <si>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</si>
  <si>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</si>
  <si>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</si>
  <si>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</si>
  <si>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</si>
  <si>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</si>
  <si>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</si>
  <si>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</si>
  <si>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</si>
  <si>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</si>
  <si>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</si>
  <si>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</si>
  <si>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</si>
  <si>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</si>
  <si>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</si>
  <si>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</si>
  <si>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</si>
  <si>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</si>
  <si>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</si>
  <si>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</si>
  <si>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</si>
  <si>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</si>
  <si>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</si>
  <si>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</si>
  <si>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</si>
  <si>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</si>
  <si>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</si>
  <si>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</si>
  <si>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</si>
  <si>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</si>
  <si>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</si>
  <si>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</si>
  <si>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</si>
  <si>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</si>
  <si>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</si>
  <si>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</si>
  <si>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</si>
  <si>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</si>
  <si>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</si>
  <si>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</si>
  <si>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</si>
  <si>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</si>
  <si>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</si>
  <si>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</si>
  <si>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</si>
  <si>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</si>
  <si>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</si>
  <si>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</si>
  <si>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</si>
  <si>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</si>
  <si>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</si>
  <si>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</si>
  <si>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</si>
  <si>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</si>
  <si>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</si>
  <si>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</si>
  <si>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</si>
  <si>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</si>
  <si>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</si>
  <si>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</si>
  <si>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</si>
  <si>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</si>
  <si>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</si>
  <si>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</si>
  <si>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</si>
  <si>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</si>
  <si>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</si>
  <si>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</si>
  <si>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</si>
  <si>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</si>
  <si>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</si>
  <si>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</si>
  <si>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</si>
  <si>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</si>
  <si>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</si>
  <si>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</si>
  <si>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</si>
  <si>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</si>
  <si>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</si>
  <si>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</si>
  <si>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</si>
  <si>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</si>
  <si>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</si>
  <si>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</si>
  <si>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</si>
  <si>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</si>
  <si>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</si>
  <si>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</si>
  <si>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</si>
  <si>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</si>
  <si>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</si>
  <si>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</si>
  <si>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</si>
  <si>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</si>
  <si>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</si>
  <si>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</si>
  <si>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</si>
  <si>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</si>
  <si>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</si>
  <si>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</si>
  <si>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</si>
  <si>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</si>
  <si>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</si>
  <si>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</si>
  <si>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</si>
  <si>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</si>
  <si>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</si>
  <si>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</si>
  <si>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</si>
  <si>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</si>
  <si>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</si>
  <si>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</si>
  <si>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</si>
  <si>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</si>
  <si>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</si>
  <si>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</si>
  <si>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</si>
  <si>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</si>
  <si>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</si>
  <si>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</si>
  <si>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</si>
  <si>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</si>
  <si>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</si>
  <si>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</si>
  <si>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</si>
  <si>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</si>
  <si>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</si>
  <si>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</si>
  <si>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</si>
  <si>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</si>
  <si>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</si>
  <si>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</si>
  <si>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</si>
  <si>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</si>
  <si>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</si>
  <si>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</si>
  <si>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</si>
  <si>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</si>
  <si>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</si>
  <si>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</si>
  <si>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</si>
  <si>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</si>
  <si>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</si>
  <si>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</si>
  <si>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</si>
  <si>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</si>
  <si>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</si>
  <si>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</si>
  <si>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</si>
  <si>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</si>
  <si>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</si>
  <si>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</si>
  <si>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</si>
  <si>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</si>
  <si>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</si>
  <si>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</si>
  <si>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</si>
  <si>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</si>
  <si>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</si>
  <si>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</si>
  <si>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</si>
  <si>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</si>
  <si>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</si>
  <si>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</si>
  <si>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</si>
  <si>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</si>
  <si>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</si>
  <si>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</si>
  <si>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</si>
  <si>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</si>
  <si>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</si>
  <si>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</si>
  <si>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</si>
  <si>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</si>
  <si>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</si>
  <si>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</si>
  <si>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</si>
  <si>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</si>
  <si>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</si>
  <si>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</si>
  <si>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</si>
  <si>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</si>
  <si>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</si>
  <si>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</si>
  <si>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</si>
  <si>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</si>
  <si>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</si>
  <si>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</si>
  <si>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</si>
  <si>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</si>
  <si>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</si>
  <si>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</si>
  <si>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</si>
  <si>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</si>
  <si>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</si>
  <si>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</si>
  <si>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</si>
  <si>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</si>
  <si>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</si>
  <si>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</si>
  <si>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</si>
  <si>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</si>
  <si>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</si>
  <si>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</si>
  <si>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</si>
  <si>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</si>
  <si>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</si>
  <si>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</si>
  <si>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</si>
  <si>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</si>
  <si>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</si>
  <si>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</si>
  <si>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</si>
  <si>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</si>
  <si>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</si>
  <si>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</si>
  <si>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</si>
  <si>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</si>
  <si>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</si>
  <si>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</si>
  <si>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</si>
  <si>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</si>
  <si>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</si>
  <si>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</si>
  <si>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</si>
  <si>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</si>
  <si>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</si>
  <si>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</si>
  <si>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</si>
  <si>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</si>
  <si>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</si>
  <si>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</si>
  <si>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</si>
  <si>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</si>
  <si>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</si>
  <si>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</si>
  <si>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</si>
  <si>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</si>
  <si>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</si>
  <si>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</si>
  <si>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</si>
  <si>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</si>
  <si>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</si>
  <si>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</si>
  <si>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</si>
  <si>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</si>
  <si>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</si>
  <si>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</si>
  <si>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</si>
  <si>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</si>
  <si>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</si>
  <si>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</si>
  <si>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</si>
  <si>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</si>
  <si>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</si>
  <si>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</si>
  <si>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</si>
  <si>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</si>
  <si>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</si>
  <si>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</si>
  <si>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</si>
  <si>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</si>
  <si>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</si>
  <si>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</si>
  <si>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</si>
  <si>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</si>
  <si>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</si>
  <si>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</si>
  <si>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</si>
  <si>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</si>
  <si>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</si>
  <si>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</si>
  <si>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</si>
  <si>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</si>
  <si>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</si>
  <si>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</si>
  <si>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</si>
  <si>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</si>
  <si>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</si>
  <si>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</si>
  <si>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</si>
  <si>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</si>
  <si>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</si>
  <si>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</si>
  <si>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</si>
  <si>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</si>
  <si>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</si>
  <si>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</si>
  <si>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</si>
  <si>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</si>
  <si>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</si>
  <si>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</si>
  <si>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</si>
  <si>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</si>
  <si>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</si>
  <si>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</si>
  <si>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</si>
  <si>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</si>
  <si>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</si>
  <si>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</si>
  <si>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</si>
  <si>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</si>
  <si>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</si>
  <si>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</si>
  <si>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</si>
  <si>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</si>
  <si>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</si>
  <si>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</si>
  <si>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</si>
  <si>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</si>
  <si>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</si>
  <si>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</si>
  <si>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</si>
  <si>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</si>
  <si>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</si>
  <si>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</si>
  <si>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</si>
  <si>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</si>
  <si>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</si>
  <si>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</si>
  <si>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</si>
  <si>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</si>
  <si>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</si>
  <si>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</si>
  <si>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</si>
  <si>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</si>
  <si>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</si>
  <si>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</si>
  <si>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</si>
  <si>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</si>
  <si>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</si>
  <si>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</si>
  <si>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</si>
  <si>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</si>
  <si>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</si>
  <si>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</si>
  <si>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</si>
  <si>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</si>
  <si>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</si>
  <si>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</si>
  <si>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</si>
  <si>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</si>
  <si>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</si>
  <si>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</si>
  <si>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</si>
  <si>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</si>
  <si>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</si>
  <si>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</si>
  <si>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</si>
  <si>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</si>
  <si>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</si>
  <si>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</si>
  <si>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</si>
  <si>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</si>
  <si>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</si>
  <si>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</si>
  <si>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</si>
  <si>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</si>
  <si>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</si>
  <si>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</si>
  <si>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</si>
  <si>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</si>
  <si>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</si>
  <si>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</si>
  <si>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</si>
  <si>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</si>
  <si>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</si>
  <si>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</si>
  <si>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</si>
  <si>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</si>
  <si>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</si>
  <si>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</si>
  <si>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</si>
  <si>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</si>
  <si>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</si>
  <si>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</si>
  <si>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</si>
  <si>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</si>
  <si>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</si>
  <si>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</si>
  <si>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</si>
  <si>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</si>
  <si>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</si>
  <si>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</si>
  <si>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</si>
  <si>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</si>
  <si>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</si>
  <si>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</si>
  <si>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</si>
  <si>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</si>
  <si>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</si>
  <si>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</si>
  <si>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</si>
  <si>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</si>
  <si>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</si>
  <si>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</si>
  <si>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</si>
  <si>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</si>
  <si>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</si>
  <si>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</si>
  <si>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</si>
  <si>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</si>
  <si>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</si>
  <si>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</si>
  <si>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</si>
  <si>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</si>
  <si>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</si>
  <si>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</si>
  <si>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</si>
  <si>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</si>
  <si>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</si>
  <si>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</si>
  <si>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</si>
  <si>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</si>
  <si>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</si>
  <si>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</si>
  <si>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</si>
  <si>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</si>
  <si>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</si>
  <si>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</si>
  <si>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</si>
  <si>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</si>
  <si>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</si>
  <si>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</si>
  <si>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</si>
  <si>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</si>
  <si>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</si>
  <si>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</si>
  <si>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</si>
  <si>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</si>
  <si>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</si>
  <si>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</si>
  <si>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</si>
  <si>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</si>
  <si>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</si>
  <si>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</si>
  <si>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</si>
  <si>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</si>
  <si>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</si>
  <si>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</si>
  <si>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</si>
  <si>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</si>
  <si>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</si>
  <si>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</si>
  <si>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</si>
  <si>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</si>
  <si>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</si>
  <si>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</si>
  <si>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</si>
  <si>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</si>
  <si>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</si>
  <si>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</si>
  <si>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</si>
  <si>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</si>
  <si>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</si>
  <si>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</si>
  <si>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</si>
  <si>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</si>
  <si>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</si>
  <si>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</si>
  <si>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</si>
  <si>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</si>
  <si>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</si>
  <si>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</si>
  <si>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</si>
  <si>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</si>
  <si>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</si>
  <si>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</si>
  <si>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</si>
  <si>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</si>
  <si>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</si>
  <si>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</si>
  <si>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</si>
  <si>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</si>
  <si>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</si>
  <si>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</si>
  <si>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</si>
  <si>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</si>
  <si>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</si>
  <si>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</si>
  <si>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</si>
  <si>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</si>
  <si>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</si>
  <si>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</si>
  <si>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</si>
  <si>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</si>
  <si>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</si>
  <si>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</si>
  <si>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</si>
  <si>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</si>
  <si>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</si>
  <si>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</si>
  <si>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</si>
  <si>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</si>
  <si>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</si>
  <si>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</si>
  <si>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</si>
  <si>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</si>
  <si>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</si>
  <si>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</si>
  <si>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</si>
  <si>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</si>
  <si>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</si>
  <si>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</si>
  <si>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</si>
  <si>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</si>
  <si>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</si>
  <si>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</si>
  <si>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</si>
  <si>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</si>
  <si>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</si>
  <si>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</si>
  <si>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</si>
  <si>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</si>
  <si>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</si>
  <si>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</si>
  <si>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</si>
  <si>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</si>
  <si>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</si>
  <si>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</si>
  <si>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</si>
  <si>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</si>
  <si>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</si>
  <si>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</si>
  <si>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</si>
  <si>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</si>
  <si>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</si>
  <si>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</si>
  <si>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</si>
  <si>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</si>
  <si>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</si>
  <si>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</si>
  <si>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</si>
  <si>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</si>
  <si>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</si>
  <si>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</si>
  <si>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</si>
  <si>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</si>
  <si>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</si>
  <si>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</si>
  <si>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</si>
  <si>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</si>
  <si>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</si>
  <si>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</si>
  <si>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</si>
  <si>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</si>
  <si>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</si>
  <si>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</si>
  <si>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</si>
  <si>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</si>
  <si>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</si>
  <si>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</si>
  <si>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</si>
  <si>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</si>
  <si>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</si>
  <si>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</si>
  <si>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</si>
  <si>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</si>
  <si>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</si>
  <si>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</si>
  <si>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</si>
  <si>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</si>
  <si>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</si>
  <si>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</si>
  <si>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</si>
  <si>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</si>
  <si>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</si>
  <si>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</si>
  <si>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</si>
  <si>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</si>
  <si>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</si>
  <si>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</si>
  <si>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</si>
  <si>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</si>
  <si>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</si>
  <si>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</si>
  <si>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</si>
  <si>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</si>
  <si>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</si>
  <si>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</si>
  <si>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</si>
  <si>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</si>
  <si>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</si>
  <si>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</si>
  <si>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</si>
  <si>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</si>
  <si>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</si>
  <si>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</si>
  <si>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</si>
  <si>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</si>
  <si>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</si>
  <si>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</si>
  <si>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</si>
  <si>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</si>
  <si>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</si>
  <si>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</si>
  <si>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</si>
  <si>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</si>
  <si>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</si>
  <si>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</si>
  <si>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</si>
  <si>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</si>
  <si>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</si>
  <si>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</si>
  <si>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</si>
  <si>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</si>
  <si>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</si>
  <si>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</si>
  <si>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</si>
  <si>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</si>
  <si>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</si>
  <si>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</si>
  <si>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</si>
  <si>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</si>
  <si>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</si>
  <si>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</si>
  <si>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</si>
  <si>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</si>
  <si>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</si>
  <si>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</si>
  <si>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</si>
  <si>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</si>
  <si>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</si>
  <si>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</si>
  <si>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</si>
  <si>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</si>
  <si>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</si>
  <si>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</si>
  <si>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</si>
  <si>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</si>
  <si>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</si>
  <si>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</si>
  <si>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</si>
  <si>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</si>
  <si>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</si>
  <si>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</si>
  <si>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</si>
  <si>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</si>
  <si>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</si>
  <si>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</si>
  <si>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</si>
  <si>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</si>
  <si>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</si>
  <si>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</si>
  <si>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</si>
  <si>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</si>
  <si>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</si>
  <si>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</si>
  <si>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</si>
  <si>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</si>
  <si>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</si>
  <si>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</si>
  <si>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</si>
  <si>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</si>
  <si>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</si>
  <si>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</si>
  <si>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</si>
  <si>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</si>
  <si>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</si>
  <si>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</si>
  <si>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</si>
  <si>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</si>
  <si>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</si>
  <si>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</si>
  <si>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</si>
  <si>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</si>
  <si>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</si>
  <si>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</si>
  <si>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</si>
  <si>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</si>
  <si>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</si>
  <si>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</si>
  <si>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</si>
  <si>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</si>
  <si>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</si>
  <si>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</si>
  <si>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</si>
  <si>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</si>
  <si>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</si>
  <si>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</si>
  <si>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</si>
  <si>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</si>
  <si>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</si>
  <si>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</si>
  <si>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</si>
  <si>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</si>
  <si>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</si>
  <si>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</si>
  <si>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</si>
  <si>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</si>
  <si>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</si>
  <si>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</si>
  <si>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</si>
  <si>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</si>
  <si>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</si>
  <si>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</si>
  <si>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</si>
  <si>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</si>
  <si>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</si>
  <si>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</si>
  <si>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</si>
  <si>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</si>
  <si>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</si>
  <si>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</si>
  <si>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</si>
  <si>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</si>
  <si>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</si>
  <si>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</si>
  <si>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</si>
  <si>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</si>
  <si>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</si>
  <si>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</si>
  <si>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</si>
  <si>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</si>
  <si>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</si>
  <si>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</si>
  <si>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</si>
  <si>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</si>
  <si>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</si>
  <si>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</si>
  <si>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</si>
  <si>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</si>
  <si>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</si>
  <si>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</si>
  <si>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</si>
  <si>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</si>
  <si>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</si>
  <si>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</si>
  <si>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</si>
  <si>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</si>
  <si>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</si>
  <si>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</si>
  <si>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</si>
  <si>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</si>
  <si>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</si>
  <si>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</si>
  <si>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</si>
  <si>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</si>
  <si>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</si>
  <si>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</si>
  <si>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</si>
  <si>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</si>
  <si>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</si>
  <si>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</si>
  <si>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</si>
  <si>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</si>
  <si>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</si>
  <si>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</si>
  <si>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</si>
  <si>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</si>
  <si>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</si>
  <si>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</si>
  <si>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</si>
  <si>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</si>
  <si>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</si>
  <si>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</si>
  <si>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</si>
  <si>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</si>
  <si>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</si>
  <si>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</si>
  <si>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</si>
  <si>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</si>
  <si>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</si>
  <si>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</si>
  <si>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</si>
  <si>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</si>
  <si>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</si>
  <si>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</si>
  <si>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</si>
  <si>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</si>
  <si>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</si>
  <si>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</si>
  <si>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</si>
  <si>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</si>
  <si>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</si>
  <si>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</si>
  <si>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</si>
  <si>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</si>
  <si>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</si>
  <si>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</si>
  <si>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</si>
  <si>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</si>
  <si>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</si>
  <si>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</si>
  <si>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</si>
  <si>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</si>
  <si>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</si>
  <si>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</si>
  <si>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</si>
  <si>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</si>
  <si>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</si>
  <si>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</si>
  <si>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</si>
  <si>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</si>
  <si>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</si>
  <si>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</si>
  <si>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</si>
  <si>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</si>
  <si>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</si>
  <si>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</si>
  <si>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</si>
  <si>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</si>
  <si>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</si>
  <si>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</si>
  <si>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</si>
  <si>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</si>
  <si>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</si>
  <si>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</si>
  <si>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</si>
  <si>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</si>
  <si>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</si>
  <si>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</si>
  <si>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</si>
  <si>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</si>
  <si>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</si>
  <si>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</si>
  <si>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</si>
  <si>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</si>
  <si>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</si>
  <si>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</si>
  <si>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</si>
  <si>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</si>
  <si>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</si>
  <si>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</si>
  <si>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</si>
  <si>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</si>
  <si>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</si>
  <si>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</si>
  <si>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</si>
  <si>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</si>
  <si>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</si>
  <si>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</si>
  <si>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</si>
  <si>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</si>
  <si>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</si>
  <si>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</si>
  <si>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</si>
  <si>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</si>
  <si>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</si>
  <si>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</si>
  <si>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</si>
  <si>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</si>
  <si>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</si>
  <si>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</si>
  <si>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</si>
  <si>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</si>
  <si>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</si>
  <si>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</si>
  <si>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</si>
  <si>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</si>
  <si>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</si>
  <si>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</si>
  <si>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</si>
  <si>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</si>
  <si>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</si>
  <si>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</si>
  <si>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</si>
  <si>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</si>
  <si>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</si>
  <si>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</si>
  <si>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</si>
  <si>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</si>
  <si>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</si>
  <si>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</si>
  <si>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</si>
  <si>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</si>
  <si>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</si>
  <si>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</si>
  <si>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</si>
  <si>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</si>
  <si>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</si>
  <si>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</si>
  <si>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</si>
  <si>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</si>
  <si>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</si>
  <si>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</si>
  <si>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</si>
  <si>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</si>
  <si>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</si>
  <si>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</si>
  <si>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</si>
  <si>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</si>
  <si>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</si>
  <si>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</si>
  <si>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</si>
  <si>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</si>
  <si>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</si>
  <si>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</si>
  <si>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</si>
  <si>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</si>
  <si>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</si>
  <si>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</si>
  <si>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</si>
  <si>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</si>
  <si>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</si>
  <si>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</si>
  <si>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</si>
  <si>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</si>
  <si>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</si>
  <si>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</si>
  <si>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</si>
  <si>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</si>
  <si>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</si>
  <si>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</si>
  <si>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</si>
  <si>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</si>
  <si>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</si>
  <si>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</si>
  <si>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</si>
  <si>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</si>
  <si>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</si>
  <si>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</si>
  <si>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</si>
  <si>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</si>
  <si>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</si>
  <si>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</si>
  <si>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</si>
  <si>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</si>
  <si>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</si>
  <si>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</si>
  <si>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</si>
  <si>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</si>
  <si>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</si>
  <si>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</si>
  <si>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</si>
  <si>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</si>
  <si>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</si>
  <si>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</si>
  <si>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</si>
  <si>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</si>
  <si>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</si>
  <si>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</si>
  <si>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</si>
  <si>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</si>
  <si>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</si>
  <si>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</si>
  <si>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</si>
  <si>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</si>
  <si>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</si>
  <si>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</si>
  <si>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</si>
  <si>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</si>
  <si>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</si>
  <si>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</si>
  <si>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</si>
  <si>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</si>
  <si>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</si>
  <si>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</si>
  <si>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</si>
  <si>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</si>
  <si>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</si>
  <si>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</si>
  <si>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</si>
  <si>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</si>
  <si>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</si>
  <si>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</si>
  <si>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</si>
  <si>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</si>
  <si>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</si>
  <si>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</si>
  <si>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</si>
  <si>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</si>
  <si>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</si>
  <si>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</si>
  <si>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</si>
  <si>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</si>
  <si>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</si>
  <si>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</si>
  <si>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</si>
  <si>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</si>
  <si>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</si>
  <si>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</si>
  <si>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</si>
  <si>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</si>
  <si>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</si>
  <si>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</si>
  <si>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</si>
  <si>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</si>
  <si>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</si>
  <si>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</si>
  <si>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</si>
  <si>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</si>
  <si>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</si>
  <si>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</si>
  <si>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</si>
  <si>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</si>
  <si>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</si>
  <si>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</si>
  <si>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</si>
  <si>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</si>
  <si>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</si>
  <si>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</si>
  <si>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</si>
  <si>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</si>
  <si>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</si>
  <si>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</si>
  <si>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</si>
  <si>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</si>
  <si>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</si>
  <si>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</si>
  <si>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</si>
  <si>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</si>
  <si>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</si>
  <si>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</si>
  <si>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</si>
  <si>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</si>
  <si>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</si>
  <si>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</si>
  <si>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</si>
  <si>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</si>
  <si>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</si>
  <si>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</si>
  <si>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</si>
  <si>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</si>
  <si>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</si>
  <si>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</si>
  <si>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</si>
  <si>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</si>
  <si>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</si>
  <si>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</si>
  <si>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</si>
  <si>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</si>
  <si>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</si>
  <si>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</si>
  <si>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</si>
  <si>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</si>
  <si>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</si>
  <si>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</si>
  <si>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</si>
  <si>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</si>
  <si>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</si>
  <si>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</si>
  <si>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</si>
  <si>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</si>
  <si>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</si>
  <si>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</si>
  <si>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</si>
  <si>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</si>
  <si>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</si>
  <si>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</si>
  <si>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</si>
  <si>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</si>
  <si>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</si>
  <si>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</si>
  <si>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</si>
  <si>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</si>
  <si>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</si>
  <si>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</si>
  <si>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</si>
  <si>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</si>
  <si>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</si>
  <si>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</si>
  <si>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</si>
  <si>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</si>
  <si>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</si>
  <si>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</si>
  <si>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</si>
  <si>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</si>
  <si>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</si>
  <si>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</si>
  <si>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</si>
  <si>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</si>
  <si>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</si>
  <si>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</si>
  <si>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</si>
  <si>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</si>
  <si>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</si>
  <si>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</si>
  <si>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</si>
  <si>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</si>
  <si>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</si>
  <si>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</si>
  <si>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</si>
  <si>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</si>
  <si>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</si>
  <si>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</si>
  <si>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</si>
  <si>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</si>
  <si>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</si>
  <si>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</si>
  <si>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</si>
  <si>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</si>
  <si>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</si>
  <si>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</si>
  <si>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</si>
  <si>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</si>
  <si>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</si>
  <si>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</si>
  <si>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</si>
  <si>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</si>
  <si>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</si>
  <si>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</si>
  <si>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</si>
  <si>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</si>
  <si>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</si>
  <si>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</si>
  <si>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</si>
  <si>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</si>
  <si>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</si>
  <si>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</si>
  <si>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</si>
  <si>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</si>
  <si>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</si>
  <si>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</si>
  <si>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</si>
  <si>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</si>
  <si>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</si>
  <si>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</si>
  <si>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</si>
  <si>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</si>
  <si>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</si>
  <si>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</si>
  <si>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</si>
  <si>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</si>
  <si>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</si>
  <si>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</si>
  <si>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</si>
  <si>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</si>
  <si>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</si>
  <si>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</si>
  <si>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</si>
  <si>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</si>
  <si>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</si>
  <si>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</si>
  <si>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</si>
  <si>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</si>
  <si>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</si>
  <si>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</si>
  <si>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</si>
  <si>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</si>
  <si>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</si>
  <si>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</si>
  <si>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</si>
  <si>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</si>
  <si>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</si>
  <si>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</si>
  <si>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</si>
  <si>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</si>
  <si>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</si>
  <si>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</si>
  <si>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</si>
  <si>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</si>
  <si>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</si>
  <si>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</si>
  <si>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</si>
  <si>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</si>
  <si>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</si>
  <si>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</si>
  <si>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</si>
  <si>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</si>
  <si>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</si>
  <si>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</si>
  <si>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</si>
  <si>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</si>
  <si>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</si>
  <si>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</si>
  <si>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</si>
  <si>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</si>
  <si>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</si>
  <si>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</si>
  <si>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</si>
  <si>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</si>
  <si>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</si>
  <si>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</si>
  <si>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</si>
  <si>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</si>
  <si>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</si>
  <si>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</si>
  <si>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</si>
  <si>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</si>
  <si>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</si>
  <si>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</si>
  <si>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</si>
  <si>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</si>
  <si>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</si>
  <si>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</si>
  <si>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</si>
  <si>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</si>
  <si>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</si>
  <si>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</si>
  <si>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</si>
  <si>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</si>
  <si>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</si>
  <si>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</si>
  <si>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</si>
  <si>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</si>
  <si>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</si>
  <si>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</si>
  <si>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</si>
  <si>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</si>
  <si>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</si>
  <si>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</si>
  <si>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</si>
  <si>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</si>
  <si>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</si>
  <si>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</si>
  <si>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</si>
  <si>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</si>
  <si>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</si>
  <si>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</si>
  <si>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</si>
  <si>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</si>
  <si>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</si>
  <si>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</si>
  <si>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</si>
  <si>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</si>
  <si>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</si>
  <si>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</si>
  <si>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</si>
  <si>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</si>
  <si>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</si>
  <si>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</si>
  <si>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</si>
  <si>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</si>
  <si>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</si>
  <si>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</si>
  <si>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</si>
  <si>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</si>
  <si>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</si>
  <si>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</si>
  <si>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</si>
  <si>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</si>
  <si>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</si>
  <si>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</si>
  <si>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</si>
  <si>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</si>
  <si>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</si>
  <si>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</si>
  <si>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</si>
  <si>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</si>
  <si>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</si>
  <si>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</si>
  <si>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</si>
  <si>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</si>
  <si>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</si>
  <si>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</si>
  <si>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</si>
  <si>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</si>
  <si>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</si>
  <si>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</si>
  <si>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</si>
  <si>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</si>
  <si>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</si>
  <si>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</si>
  <si>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</si>
  <si>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</si>
  <si>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</si>
  <si>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</si>
  <si>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</si>
  <si>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</si>
  <si>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</si>
  <si>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</si>
  <si>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</si>
  <si>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</si>
  <si>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</si>
  <si>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</si>
  <si>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</si>
  <si>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</si>
  <si>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</si>
  <si>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</si>
  <si>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</si>
  <si>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</si>
  <si>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</si>
  <si>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</si>
  <si>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</si>
  <si>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</si>
  <si>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</si>
  <si>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</si>
  <si>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</si>
  <si>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</si>
  <si>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</si>
  <si>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</si>
  <si>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</si>
  <si>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</si>
  <si>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</si>
  <si>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</si>
  <si>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</si>
  <si>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</si>
  <si>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</si>
  <si>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</si>
  <si>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</si>
  <si>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</si>
  <si>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</si>
  <si>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</si>
  <si>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</si>
  <si>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</si>
  <si>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</si>
  <si>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</si>
  <si>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</si>
  <si>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</si>
  <si>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</si>
  <si>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</si>
  <si>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</si>
  <si>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</si>
  <si>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</si>
  <si>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</si>
  <si>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</si>
  <si>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</si>
  <si>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</si>
  <si>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</si>
  <si>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</si>
  <si>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</si>
  <si>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</si>
  <si>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</si>
  <si>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</si>
  <si>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</si>
  <si>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</si>
  <si>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</si>
  <si>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</si>
  <si>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</si>
  <si>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</si>
  <si>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</si>
  <si>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</si>
  <si>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</si>
  <si>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</si>
  <si>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</si>
  <si>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</si>
  <si>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</si>
  <si>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</si>
  <si>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</si>
  <si>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</si>
  <si>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</si>
  <si>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</si>
  <si>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</si>
  <si>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</si>
  <si>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</si>
  <si>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</si>
  <si>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</si>
  <si>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</si>
  <si>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</si>
  <si>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</si>
  <si>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</si>
  <si>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</si>
  <si>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</si>
  <si>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</si>
  <si>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</si>
  <si>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</si>
  <si>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</si>
  <si>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</si>
  <si>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</si>
  <si>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</si>
  <si>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</si>
  <si>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</si>
  <si>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</si>
  <si>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</si>
  <si>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</si>
  <si>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</si>
  <si>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</si>
  <si>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</si>
  <si>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</si>
  <si>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</si>
  <si>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</si>
  <si>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</si>
  <si>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</si>
  <si>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</si>
  <si>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</si>
  <si>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</si>
  <si>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</si>
  <si>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</si>
  <si>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</si>
  <si>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</si>
  <si>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</si>
  <si>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</si>
  <si>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</si>
  <si>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</si>
  <si>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</si>
  <si>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</si>
  <si>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</si>
  <si>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</si>
  <si>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</si>
  <si>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</si>
  <si>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</si>
  <si>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</si>
  <si>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</si>
  <si>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</si>
  <si>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</si>
  <si>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</si>
  <si>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</si>
  <si>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</si>
  <si>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</si>
  <si>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</si>
  <si>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</si>
  <si>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</si>
  <si>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</si>
  <si>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</si>
  <si>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</si>
  <si>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</si>
  <si>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</si>
  <si>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</si>
  <si>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</si>
  <si>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</si>
  <si>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</si>
  <si>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</si>
  <si>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</si>
  <si>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</si>
  <si>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</si>
  <si>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</si>
  <si>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</si>
  <si>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</si>
  <si>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</si>
  <si>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</si>
  <si>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</si>
  <si>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</si>
  <si>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</si>
  <si>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</si>
  <si>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</si>
  <si>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</si>
  <si>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</si>
  <si>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</si>
  <si>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</si>
  <si>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</si>
  <si>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</si>
  <si>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</si>
  <si>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</si>
  <si>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</si>
  <si>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</si>
  <si>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</si>
  <si>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</si>
  <si>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</si>
  <si>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</si>
  <si>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</si>
  <si>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</si>
  <si>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</si>
  <si>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</si>
  <si>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</si>
  <si>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</si>
  <si>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</si>
  <si>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</si>
  <si>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</si>
  <si>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</si>
  <si>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</si>
  <si>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</si>
  <si>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</si>
  <si>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</si>
  <si>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</si>
  <si>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</si>
  <si>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</si>
  <si>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</si>
  <si>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</si>
  <si>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</si>
  <si>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</si>
  <si>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</si>
  <si>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</si>
  <si>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</si>
  <si>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</si>
  <si>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</si>
  <si>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</si>
  <si>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</si>
  <si>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</si>
  <si>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</si>
  <si>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</si>
  <si>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</si>
  <si>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</si>
  <si>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</si>
  <si>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</si>
  <si>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</si>
  <si>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</si>
  <si>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</si>
  <si>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</si>
  <si>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</si>
  <si>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</si>
  <si>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</si>
  <si>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</si>
  <si>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</si>
  <si>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</si>
  <si>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</si>
  <si>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</si>
  <si>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</si>
  <si>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</si>
  <si>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</si>
  <si>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</si>
  <si>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</si>
  <si>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</si>
  <si>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</si>
  <si>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</si>
  <si>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</si>
  <si>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</si>
  <si>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</si>
  <si>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</si>
  <si>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</si>
  <si>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</si>
  <si>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</si>
  <si>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</si>
  <si>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</si>
  <si>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</si>
  <si>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</si>
  <si>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</si>
  <si>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</si>
  <si>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</si>
  <si>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</si>
  <si>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</si>
  <si>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</si>
  <si>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</si>
  <si>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</si>
  <si>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</si>
  <si>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</si>
  <si>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</si>
  <si>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</si>
  <si>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</si>
  <si>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</si>
  <si>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</si>
  <si>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</si>
  <si>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</si>
  <si>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</si>
  <si>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</si>
  <si>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</si>
  <si>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</si>
  <si>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</si>
  <si>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</si>
  <si>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</si>
  <si>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</si>
  <si>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</si>
  <si>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</si>
  <si>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</si>
  <si>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</si>
  <si>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</si>
  <si>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</si>
  <si>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</si>
  <si>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</si>
  <si>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</si>
  <si>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</si>
  <si>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</si>
  <si>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</si>
  <si>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</si>
  <si>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</si>
  <si>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</si>
  <si>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</si>
  <si>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</si>
  <si>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</si>
  <si>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</si>
  <si>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</si>
  <si>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</si>
  <si>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</si>
  <si>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</si>
  <si>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</si>
  <si>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</si>
  <si>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</si>
  <si>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</si>
  <si>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</si>
  <si>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</si>
  <si>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</si>
  <si>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</si>
  <si>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</si>
  <si>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</si>
  <si>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</si>
  <si>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</si>
  <si>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</si>
  <si>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</si>
  <si>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</si>
  <si>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</si>
  <si>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</si>
  <si>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</si>
  <si>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</si>
  <si>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</si>
  <si>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</si>
  <si>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</si>
  <si>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</si>
  <si>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</si>
  <si>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</si>
  <si>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</si>
  <si>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</si>
  <si>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</si>
  <si>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</si>
  <si>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</si>
  <si>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</si>
  <si>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</si>
  <si>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</si>
  <si>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</si>
  <si>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</si>
  <si>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</si>
  <si>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</si>
  <si>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</si>
  <si>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</si>
  <si>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</si>
  <si>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</si>
  <si>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</si>
  <si>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</si>
  <si>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</si>
  <si>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</si>
  <si>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</si>
  <si>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</si>
  <si>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</si>
  <si>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</si>
  <si>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</si>
  <si>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</si>
  <si>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</si>
  <si>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</si>
  <si>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</si>
  <si>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</si>
  <si>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</si>
  <si>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</si>
  <si>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</si>
  <si>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</si>
  <si>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</si>
  <si>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</si>
  <si>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</si>
  <si>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</si>
  <si>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</si>
  <si>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</si>
  <si>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</si>
  <si>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</si>
  <si>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</si>
  <si>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</si>
  <si>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</si>
  <si>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</si>
  <si>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</si>
  <si>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</si>
  <si>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</si>
  <si>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</si>
  <si>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</si>
  <si>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</si>
  <si>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</si>
  <si>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</si>
  <si>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</si>
  <si>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</si>
  <si>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</si>
  <si>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</si>
  <si>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</si>
  <si>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</si>
  <si>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</si>
  <si>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</si>
  <si>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</si>
  <si>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</si>
  <si>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</si>
  <si>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</si>
  <si>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</si>
  <si>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</si>
  <si>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</si>
  <si>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</si>
  <si>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</si>
  <si>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</si>
  <si>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</si>
  <si>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</si>
  <si>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</si>
  <si>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</si>
  <si>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</si>
  <si>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</si>
  <si>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</si>
  <si>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</si>
  <si>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</si>
  <si>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</si>
  <si>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</si>
  <si>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</si>
  <si>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</si>
  <si>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</si>
  <si>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</si>
  <si>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</si>
  <si>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</si>
  <si>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</si>
  <si>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</si>
  <si>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</si>
  <si>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</si>
  <si>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</si>
  <si>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</si>
  <si>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</si>
  <si>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</si>
  <si>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</si>
  <si>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</si>
  <si>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</si>
  <si>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</si>
  <si>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</si>
  <si>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</si>
  <si>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</si>
  <si>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</si>
  <si>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</si>
  <si>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</si>
  <si>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</si>
  <si>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</si>
  <si>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</si>
  <si>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</si>
  <si>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</si>
  <si>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</si>
  <si>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</si>
  <si>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</si>
  <si>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</si>
  <si>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</si>
  <si>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</si>
  <si>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</si>
  <si>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</si>
  <si>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</si>
  <si>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</si>
  <si>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</si>
  <si>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</si>
  <si>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</si>
  <si>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</si>
  <si>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</si>
  <si>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</si>
  <si>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</si>
  <si>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</si>
  <si>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</si>
  <si>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</si>
  <si>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</si>
  <si>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</si>
  <si>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</si>
  <si>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</si>
  <si>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</si>
  <si>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</si>
  <si>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</si>
  <si>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</si>
  <si>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</si>
  <si>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</si>
  <si>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</si>
  <si>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</si>
  <si>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</si>
  <si>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</si>
  <si>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</si>
  <si>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</si>
  <si>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</si>
  <si>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</si>
  <si>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</si>
  <si>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</si>
  <si>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</si>
  <si>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</si>
  <si>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</si>
  <si>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</si>
  <si>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</si>
  <si>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</si>
  <si>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</si>
  <si>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</si>
  <si>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</si>
  <si>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</si>
  <si>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</si>
  <si>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</si>
  <si>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</si>
  <si>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</si>
  <si>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</si>
  <si>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</si>
  <si>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</si>
  <si>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</si>
  <si>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</si>
  <si>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</si>
  <si>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</si>
  <si>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</si>
  <si>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</si>
  <si>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</si>
  <si>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</si>
  <si>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</si>
  <si>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</si>
  <si>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</si>
  <si>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</si>
  <si>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</si>
  <si>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</si>
  <si>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</si>
  <si>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</si>
  <si>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</si>
  <si>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</si>
  <si>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</si>
  <si>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</si>
  <si>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</si>
  <si>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</si>
  <si>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</si>
  <si>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</si>
  <si>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</si>
  <si>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</si>
  <si>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</si>
  <si>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</si>
  <si>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</si>
  <si>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</si>
  <si>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</si>
  <si>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</si>
  <si>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</si>
  <si>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</si>
  <si>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</si>
  <si>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</si>
  <si>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</si>
  <si>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</si>
  <si>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</si>
  <si>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</si>
  <si>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</si>
  <si>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</si>
  <si>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</si>
  <si>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</si>
  <si>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</si>
  <si>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</si>
  <si>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</si>
  <si>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</si>
  <si>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</si>
  <si>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</si>
  <si>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</si>
  <si>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</si>
  <si>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</si>
  <si>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</si>
  <si>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</si>
  <si>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</si>
  <si>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</si>
  <si>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</si>
  <si>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</si>
  <si>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</si>
  <si>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</si>
  <si>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</si>
  <si>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</si>
  <si>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</si>
  <si>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</si>
  <si>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</si>
  <si>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</si>
  <si>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</si>
  <si>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</si>
  <si>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</si>
  <si>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</si>
  <si>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</si>
  <si>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</si>
  <si>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</si>
  <si>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</si>
  <si>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</si>
  <si>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</si>
  <si>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</si>
  <si>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</si>
  <si>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</si>
  <si>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</si>
  <si>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</si>
  <si>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</si>
  <si>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</si>
  <si>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</si>
  <si>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</si>
  <si>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</si>
  <si>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</si>
  <si>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</si>
  <si>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</si>
  <si>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</si>
  <si>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</si>
  <si>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</si>
  <si>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</si>
  <si>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</si>
  <si>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</si>
  <si>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</si>
  <si>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</si>
  <si>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</si>
  <si>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</si>
  <si>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</si>
  <si>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</si>
  <si>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</si>
  <si>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</si>
  <si>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</si>
  <si>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</si>
  <si>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</si>
  <si>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</si>
  <si>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</si>
  <si>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</si>
  <si>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</si>
  <si>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</si>
  <si>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</si>
  <si>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</si>
  <si>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</si>
  <si>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</si>
  <si>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</si>
  <si>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</si>
  <si>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</si>
  <si>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</si>
  <si>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</si>
  <si>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</si>
  <si>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</si>
  <si>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</si>
  <si>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</si>
  <si>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</si>
  <si>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</si>
  <si>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</si>
  <si>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</si>
  <si>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</si>
  <si>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</si>
  <si>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</si>
  <si>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</si>
  <si>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</si>
  <si>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</si>
  <si>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</si>
  <si>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</si>
  <si>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</si>
  <si>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</si>
  <si>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</si>
  <si>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</si>
  <si>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</si>
  <si>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</si>
  <si>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</si>
  <si>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</si>
  <si>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</si>
  <si>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</si>
  <si>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</si>
  <si>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</si>
  <si>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</si>
  <si>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</si>
  <si>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</si>
  <si>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</si>
  <si>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</si>
  <si>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</si>
  <si>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</si>
  <si>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</si>
  <si>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</si>
  <si>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</si>
  <si>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</si>
  <si>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</si>
  <si>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</si>
  <si>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</si>
  <si>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</si>
  <si>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</si>
  <si>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</si>
  <si>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</si>
  <si>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</si>
  <si>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</si>
  <si>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</si>
  <si>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</si>
  <si>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</si>
  <si>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</si>
  <si>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</si>
  <si>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</si>
  <si>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</si>
  <si>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</si>
  <si>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</si>
  <si>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</si>
  <si>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</si>
  <si>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</si>
  <si>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</si>
  <si>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</si>
  <si>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</si>
  <si>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</si>
  <si>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</si>
  <si>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</si>
  <si>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</si>
  <si>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</si>
  <si>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</si>
  <si>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</si>
  <si>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</si>
  <si>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</si>
  <si>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</si>
  <si>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</si>
  <si>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</si>
  <si>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</si>
  <si>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</si>
  <si>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</si>
  <si>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</si>
  <si>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</si>
  <si>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</si>
  <si>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</si>
  <si>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</si>
  <si>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</si>
  <si>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</si>
  <si>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</si>
  <si>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</si>
  <si>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</si>
  <si>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</si>
  <si>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</si>
  <si>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</si>
  <si>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</si>
  <si>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</si>
  <si>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</si>
  <si>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</si>
  <si>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</si>
  <si>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</si>
  <si>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</si>
  <si>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</si>
  <si>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</si>
  <si>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</si>
  <si>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</si>
  <si>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</si>
  <si>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</si>
  <si>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</si>
  <si>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</si>
  <si>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</si>
  <si>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</si>
  <si>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</si>
  <si>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</si>
  <si>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</si>
  <si>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</si>
  <si>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</si>
  <si>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</si>
  <si>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</si>
  <si>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</si>
  <si>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</si>
  <si>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</si>
  <si>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</si>
  <si>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</si>
  <si>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</si>
  <si>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</si>
  <si>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</si>
  <si>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</si>
  <si>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</si>
  <si>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</si>
  <si>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</si>
  <si>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</si>
  <si>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</si>
  <si>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</si>
  <si>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</si>
  <si>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</si>
  <si>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</si>
  <si>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</si>
  <si>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</si>
  <si>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</si>
  <si>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</si>
  <si>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</si>
  <si>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</si>
  <si>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</si>
  <si>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</si>
  <si>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</si>
  <si>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</si>
  <si>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</si>
  <si>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</si>
  <si>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</si>
  <si>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</si>
  <si>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</si>
  <si>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</si>
  <si>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</si>
  <si>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</si>
  <si>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</si>
  <si>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</si>
  <si>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</si>
  <si>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</si>
  <si>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</si>
  <si>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</si>
  <si>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</si>
  <si>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</si>
  <si>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</si>
  <si>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</si>
  <si>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</si>
  <si>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</si>
  <si>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</si>
  <si>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</si>
  <si>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</si>
  <si>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</si>
  <si>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</si>
  <si>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</si>
  <si>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</si>
  <si>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</si>
  <si>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</si>
  <si>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</si>
  <si>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</si>
  <si>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</si>
  <si>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</si>
  <si>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</si>
  <si>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</si>
  <si>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</si>
  <si>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</si>
  <si>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</si>
  <si>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</si>
  <si>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</si>
  <si>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</si>
  <si>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</si>
  <si>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</si>
  <si>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</si>
  <si>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</si>
  <si>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</si>
  <si>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</si>
  <si>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</si>
  <si>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</si>
  <si>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</si>
  <si>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</si>
  <si>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</si>
  <si>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</si>
  <si>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</si>
  <si>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</si>
  <si>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</si>
  <si>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</si>
  <si>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</si>
  <si>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</si>
  <si>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</si>
  <si>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</si>
  <si>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</si>
  <si>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</si>
  <si>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</si>
  <si>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</si>
  <si>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</si>
  <si>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</si>
  <si>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</si>
  <si>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</si>
  <si>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</si>
  <si>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</si>
  <si>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</si>
  <si>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</si>
  <si>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</si>
  <si>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</si>
  <si>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</si>
  <si>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</si>
  <si>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</si>
  <si>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</si>
  <si>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</si>
  <si>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</si>
  <si>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</si>
  <si>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</si>
  <si>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</si>
  <si>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</si>
  <si>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</si>
  <si>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</si>
  <si>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</si>
  <si>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</si>
  <si>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</si>
  <si>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</si>
  <si>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</si>
  <si>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</si>
  <si>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</si>
  <si>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</si>
  <si>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</si>
  <si>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</si>
  <si>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</si>
  <si>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</si>
  <si>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</si>
  <si>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</si>
  <si>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</si>
  <si>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</si>
  <si>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</si>
  <si>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</si>
  <si>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</si>
  <si>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</si>
  <si>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</si>
  <si>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</si>
  <si>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</si>
  <si>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</si>
  <si>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</si>
  <si>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</si>
  <si>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</si>
  <si>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</si>
  <si>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</si>
  <si>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</si>
  <si>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</si>
  <si>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</si>
  <si>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</si>
  <si>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</si>
  <si>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</si>
  <si>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</si>
  <si>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</si>
  <si>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</si>
  <si>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</si>
  <si>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</si>
  <si>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</si>
  <si>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</si>
  <si>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</si>
  <si>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</si>
  <si>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</si>
  <si>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</si>
  <si>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</si>
  <si>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</si>
  <si>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</si>
  <si>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</si>
  <si>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</si>
  <si>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</si>
  <si>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</si>
  <si>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</si>
  <si>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</si>
  <si>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</si>
  <si>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</si>
  <si>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</si>
  <si>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</si>
  <si>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</si>
  <si>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</si>
  <si>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</si>
  <si>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</si>
  <si>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</si>
  <si>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</si>
  <si>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</si>
  <si>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</si>
  <si>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</si>
  <si>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</si>
  <si>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</si>
  <si>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</si>
  <si>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</si>
  <si>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</si>
  <si>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</si>
  <si>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</si>
  <si>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</si>
  <si>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</si>
  <si>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</si>
  <si>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</si>
  <si>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</si>
  <si>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</si>
  <si>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</si>
  <si>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</si>
  <si>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</si>
  <si>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</si>
  <si>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</si>
  <si>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</si>
  <si>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</si>
  <si>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</si>
  <si>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</si>
  <si>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</si>
  <si>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</si>
  <si>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</si>
  <si>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</si>
  <si>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</si>
  <si>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</si>
  <si>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</si>
  <si>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</si>
  <si>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</si>
  <si>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</si>
  <si>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</si>
  <si>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</si>
  <si>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</si>
  <si>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</si>
  <si>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</si>
  <si>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</si>
  <si>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</si>
  <si>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</si>
  <si>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</si>
  <si>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</si>
  <si>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</si>
  <si>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</si>
  <si>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</si>
  <si>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</si>
  <si>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</si>
  <si>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</si>
  <si>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</si>
  <si>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</si>
  <si>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</si>
  <si>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</si>
  <si>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</si>
  <si>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</si>
  <si>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</si>
  <si>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</si>
  <si>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</si>
  <si>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</si>
  <si>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</si>
  <si>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</si>
  <si>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</si>
  <si>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</si>
  <si>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</si>
  <si>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</si>
  <si>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</si>
  <si>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</si>
  <si>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</si>
  <si>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</si>
  <si>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</si>
  <si>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</si>
  <si>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</si>
  <si>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</si>
  <si>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</si>
  <si>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</si>
  <si>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</si>
  <si>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</si>
  <si>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</si>
  <si>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</si>
  <si>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</si>
  <si>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</si>
  <si>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</si>
  <si>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</si>
  <si>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</si>
  <si>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</si>
  <si>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</si>
  <si>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</si>
  <si>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</si>
  <si>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</si>
  <si>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</si>
  <si>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</si>
  <si>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</si>
  <si>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</si>
  <si>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</si>
  <si>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</si>
  <si>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</si>
  <si>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</si>
  <si>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</si>
  <si>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</si>
  <si>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</si>
  <si>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</si>
  <si>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</si>
  <si>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</si>
  <si>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</si>
  <si>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</si>
  <si>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</si>
  <si>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</si>
  <si>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</si>
  <si>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</si>
  <si>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</si>
  <si>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</si>
  <si>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</si>
  <si>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</si>
  <si>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</si>
  <si>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</si>
  <si>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</si>
  <si>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</si>
  <si>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</si>
  <si>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</si>
  <si>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</si>
  <si>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</si>
  <si>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</si>
  <si>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</si>
  <si>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</si>
  <si>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</si>
  <si>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</si>
  <si>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</si>
  <si>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</si>
  <si>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</si>
  <si>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</si>
  <si>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</si>
  <si>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</si>
  <si>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</si>
  <si>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</si>
  <si>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</si>
  <si>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</si>
  <si>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</si>
  <si>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</si>
  <si>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</si>
  <si>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</si>
  <si>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</si>
  <si>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</si>
  <si>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</si>
  <si>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</si>
  <si>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</si>
  <si>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</si>
  <si>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</si>
  <si>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</si>
  <si>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</si>
  <si>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</si>
  <si>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</si>
  <si>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</si>
  <si>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</si>
  <si>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</si>
  <si>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</si>
  <si>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</si>
  <si>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</si>
  <si>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</si>
  <si>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</si>
  <si>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</si>
  <si>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</si>
  <si>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</si>
  <si>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</si>
  <si>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</si>
  <si>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</si>
  <si>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</si>
  <si>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</si>
  <si>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</si>
  <si>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</si>
  <si>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</si>
  <si>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</si>
  <si>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</si>
  <si>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</si>
  <si>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</si>
  <si>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</si>
  <si>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</si>
  <si>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</si>
  <si>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</si>
  <si>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</si>
  <si>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</si>
  <si>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</si>
  <si>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</si>
  <si>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</si>
  <si>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</si>
  <si>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</si>
  <si>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</si>
  <si>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</si>
  <si>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</si>
  <si>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</si>
  <si>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</si>
  <si>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</si>
  <si>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</si>
  <si>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</si>
  <si>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</si>
  <si>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</si>
  <si>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</si>
  <si>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</si>
  <si>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</si>
  <si>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</si>
  <si>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</si>
  <si>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</si>
  <si>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</si>
  <si>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</si>
  <si>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</si>
  <si>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</si>
  <si>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</si>
  <si>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</si>
  <si>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</si>
  <si>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</si>
  <si>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</si>
  <si>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</si>
  <si>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</si>
  <si>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</si>
  <si>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</si>
  <si>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</si>
  <si>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</si>
  <si>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</si>
  <si>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</si>
  <si>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</si>
  <si>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</si>
  <si>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</si>
  <si>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</si>
  <si>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</si>
  <si>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</si>
  <si>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</si>
  <si>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</si>
  <si>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</si>
  <si>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</si>
  <si>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</si>
  <si>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</si>
  <si>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</si>
  <si>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</si>
  <si>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</si>
  <si>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</si>
  <si>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</si>
  <si>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</si>
  <si>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</si>
  <si>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</si>
  <si>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</si>
  <si>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</si>
  <si>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</si>
  <si>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</si>
  <si>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</si>
  <si>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</si>
  <si>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</si>
  <si>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</si>
  <si>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</si>
  <si>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</si>
  <si>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</si>
  <si>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</si>
  <si>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</si>
  <si>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</si>
  <si>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</si>
  <si>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</si>
  <si>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</si>
  <si>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</si>
  <si>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</si>
  <si>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</si>
  <si>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</si>
  <si>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</si>
  <si>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</si>
  <si>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</si>
  <si>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</si>
  <si>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</si>
  <si>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</si>
  <si>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</si>
  <si>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</si>
  <si>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</si>
  <si>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</si>
  <si>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</si>
  <si>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</si>
  <si>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</si>
  <si>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</si>
  <si>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</si>
  <si>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</si>
  <si>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</si>
  <si>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</si>
  <si>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</si>
  <si>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</si>
  <si>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</si>
  <si>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</si>
  <si>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</si>
  <si>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</si>
  <si>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</si>
  <si>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</si>
  <si>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</si>
  <si>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</si>
  <si>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</si>
  <si>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</si>
  <si>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</si>
  <si>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</si>
  <si>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</si>
  <si>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</si>
  <si>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</si>
  <si>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</si>
  <si>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</si>
  <si>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</si>
  <si>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</si>
  <si>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</si>
  <si>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</si>
  <si>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</si>
  <si>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</si>
  <si>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</si>
  <si>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</si>
  <si>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</si>
  <si>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</si>
  <si>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</si>
  <si>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</si>
  <si>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</si>
  <si>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</si>
  <si>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</si>
  <si>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</si>
  <si>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</si>
  <si>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</si>
  <si>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</si>
  <si>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</si>
  <si>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</si>
  <si>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</si>
  <si>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</si>
  <si>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</si>
  <si>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</si>
  <si>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</si>
  <si>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</si>
  <si>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</si>
  <si>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</si>
  <si>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</si>
  <si>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</si>
  <si>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</si>
  <si>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</si>
  <si>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</si>
  <si>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</si>
  <si>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</si>
  <si>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</si>
  <si>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</si>
  <si>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</si>
  <si>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</si>
  <si>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</si>
  <si>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</si>
  <si>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</si>
  <si>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</si>
  <si>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</si>
  <si>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</si>
  <si>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</si>
  <si>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</si>
  <si>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</si>
  <si>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</si>
  <si>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</si>
  <si>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</si>
  <si>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</si>
  <si>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</si>
  <si>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</si>
  <si>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</si>
  <si>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</si>
  <si>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</si>
  <si>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</si>
  <si>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</si>
  <si>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</si>
  <si>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</si>
  <si>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</si>
  <si>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</si>
  <si>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</si>
  <si>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</si>
  <si>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</si>
  <si>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</si>
  <si>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</si>
  <si>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</si>
  <si>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</si>
  <si>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</si>
  <si>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</si>
  <si>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</si>
  <si>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</si>
  <si>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</si>
  <si>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</si>
  <si>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</si>
  <si>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</si>
  <si>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</si>
  <si>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</si>
  <si>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</si>
  <si>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</si>
  <si>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</si>
  <si>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</si>
  <si>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</si>
  <si>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</si>
  <si>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</si>
  <si>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</si>
  <si>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</si>
  <si>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</si>
  <si>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</si>
  <si>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</si>
  <si>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</si>
  <si>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</si>
  <si>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</si>
  <si>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</si>
  <si>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</si>
  <si>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</si>
  <si>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</si>
  <si>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</si>
  <si>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</si>
  <si>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</si>
  <si>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</si>
  <si>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</si>
  <si>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</si>
  <si>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</si>
  <si>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</si>
  <si>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</si>
  <si>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</si>
  <si>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</si>
  <si>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</si>
  <si>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</si>
  <si>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</si>
  <si>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</si>
  <si>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</si>
  <si>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</si>
  <si>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</si>
  <si>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</si>
  <si>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</si>
  <si>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</si>
  <si>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</si>
  <si>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</si>
  <si>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</si>
  <si>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</si>
  <si>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</si>
  <si>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</si>
  <si>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</si>
  <si>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</si>
  <si>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</si>
  <si>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</si>
  <si>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</si>
  <si>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</si>
  <si>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</si>
  <si>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</si>
  <si>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</si>
  <si>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</si>
  <si>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</si>
  <si>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</si>
  <si>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</si>
  <si>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</si>
  <si>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</si>
  <si>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</si>
  <si>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</si>
  <si>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</si>
  <si>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</si>
  <si>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</si>
  <si>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</si>
  <si>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</si>
  <si>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</si>
  <si>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</si>
  <si>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</si>
  <si>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</si>
  <si>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</si>
  <si>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</si>
  <si>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</si>
  <si>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</si>
  <si>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</si>
  <si>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</si>
  <si>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</si>
  <si>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</si>
  <si>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</si>
  <si>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</si>
  <si>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</si>
  <si>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</si>
  <si>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</si>
  <si>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</si>
  <si>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</si>
  <si>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</si>
  <si>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</si>
  <si>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</si>
  <si>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</si>
  <si>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</si>
  <si>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</si>
  <si>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</si>
  <si>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</si>
  <si>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</si>
  <si>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</si>
  <si>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</si>
  <si>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</si>
  <si>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</si>
  <si>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</si>
  <si>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</si>
  <si>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</si>
  <si>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</si>
  <si>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</si>
  <si>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</si>
  <si>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</si>
  <si>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</si>
  <si>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</si>
  <si>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</si>
  <si>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</si>
  <si>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</si>
  <si>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</si>
  <si>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</si>
  <si>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</si>
  <si>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</si>
  <si>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</si>
  <si>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</si>
  <si>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</si>
  <si>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</si>
  <si>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</si>
  <si>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</si>
  <si>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</si>
  <si>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</si>
  <si>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</si>
  <si>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</si>
  <si>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</si>
  <si>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</si>
  <si>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</si>
  <si>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</si>
  <si>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</si>
  <si>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</si>
  <si>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</si>
  <si>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</si>
  <si>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</si>
  <si>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</si>
  <si>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</si>
  <si>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</si>
  <si>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</si>
  <si>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</si>
  <si>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</si>
  <si>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</si>
  <si>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</si>
  <si>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</si>
  <si>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</si>
  <si>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</si>
  <si>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</si>
  <si>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</si>
  <si>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</si>
  <si>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</si>
  <si>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</si>
  <si>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</si>
  <si>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</si>
  <si>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</si>
  <si>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</si>
  <si>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</si>
  <si>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</si>
  <si>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</si>
  <si>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</si>
  <si>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</si>
  <si>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</si>
  <si>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</si>
  <si>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</si>
  <si>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</si>
  <si>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</si>
  <si>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</si>
  <si>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</si>
  <si>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</si>
  <si>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</si>
  <si>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</si>
  <si>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</si>
  <si>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</si>
  <si>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</si>
  <si>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</si>
  <si>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</si>
  <si>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</si>
  <si>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</si>
  <si>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</si>
  <si>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</si>
  <si>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</si>
  <si>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</si>
  <si>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</si>
  <si>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</si>
  <si>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</si>
  <si>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</si>
  <si>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</si>
  <si>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</si>
  <si>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</si>
  <si>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</si>
  <si>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</si>
  <si>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</si>
  <si>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</si>
  <si>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</si>
  <si>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</si>
  <si>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</si>
  <si>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</si>
  <si>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</si>
  <si>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</si>
  <si>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</si>
  <si>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</si>
  <si>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</si>
  <si>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</si>
  <si>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</si>
  <si>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</si>
  <si>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</si>
  <si>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</si>
  <si>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</si>
  <si>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</si>
  <si>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</si>
  <si>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</si>
  <si>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</si>
  <si>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</si>
  <si>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</si>
  <si>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</si>
  <si>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</si>
  <si>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</si>
  <si>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</si>
  <si>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</si>
  <si>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</si>
  <si>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</si>
  <si>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</si>
  <si>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</si>
  <si>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</si>
  <si>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</si>
  <si>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</si>
  <si>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</si>
  <si>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</si>
  <si>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</si>
  <si>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</si>
  <si>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</si>
  <si>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</si>
  <si>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</si>
  <si>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</si>
  <si>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</si>
  <si>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</si>
  <si>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</si>
  <si>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</si>
  <si>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</si>
  <si>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</si>
  <si>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</si>
  <si>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</si>
  <si>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</si>
  <si>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</si>
  <si>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</si>
  <si>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</si>
  <si>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</si>
  <si>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</si>
  <si>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</si>
  <si>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</si>
  <si>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</si>
  <si>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</si>
  <si>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</si>
  <si>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</si>
  <si>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</si>
  <si>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</si>
  <si>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</si>
  <si>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</si>
  <si>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</si>
  <si>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</si>
  <si>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</si>
  <si>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</si>
  <si>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</si>
  <si>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</si>
  <si>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</si>
  <si>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</si>
  <si>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</si>
  <si>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</si>
  <si>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</si>
  <si>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</si>
  <si>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</si>
  <si>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</si>
  <si>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</si>
  <si>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</si>
  <si>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</si>
  <si>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</si>
  <si>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</si>
  <si>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</si>
  <si>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</si>
  <si>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</si>
  <si>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</si>
  <si>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</si>
  <si>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</si>
  <si>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</si>
  <si>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</si>
  <si>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</si>
  <si>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</si>
  <si>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</si>
  <si>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</si>
  <si>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</si>
  <si>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</si>
  <si>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</si>
  <si>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</si>
  <si>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</si>
  <si>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</si>
  <si>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</si>
  <si>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</si>
  <si>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</si>
  <si>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</si>
  <si>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</si>
  <si>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</si>
  <si>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</si>
  <si>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</si>
  <si>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</si>
  <si>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</si>
  <si>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</si>
  <si>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</si>
  <si>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</si>
  <si>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</si>
  <si>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</si>
  <si>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</si>
  <si>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</si>
  <si>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</si>
  <si>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</si>
  <si>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</si>
  <si>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</si>
  <si>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</si>
  <si>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</si>
  <si>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</si>
  <si>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</si>
  <si>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</si>
  <si>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</si>
  <si>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</si>
  <si>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</si>
  <si>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</si>
  <si>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</si>
  <si>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</si>
  <si>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</si>
  <si>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</si>
  <si>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</si>
  <si>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</si>
  <si>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</si>
  <si>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</si>
  <si>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</si>
  <si>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</si>
  <si>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</si>
  <si>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</si>
  <si>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</si>
  <si>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</si>
  <si>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</si>
  <si>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</si>
  <si>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</si>
  <si>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</si>
  <si>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</si>
  <si>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</si>
  <si>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</si>
  <si>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</si>
  <si>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</si>
  <si>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</si>
  <si>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</si>
  <si>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</si>
  <si>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</si>
  <si>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</si>
  <si>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</si>
  <si>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</si>
  <si>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</si>
  <si>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</si>
  <si>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</si>
  <si>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</si>
  <si>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</si>
  <si>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</si>
  <si>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</si>
  <si>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</si>
  <si>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</si>
  <si>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</si>
  <si>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</si>
  <si>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</si>
  <si>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</si>
  <si>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</si>
  <si>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</si>
  <si>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</si>
  <si>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</si>
  <si>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</si>
  <si>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</si>
  <si>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</si>
  <si>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</si>
  <si>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</si>
  <si>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</si>
  <si>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</si>
  <si>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</si>
  <si>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</si>
  <si>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</si>
  <si>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</si>
  <si>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</si>
  <si>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</si>
  <si>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</si>
  <si>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</si>
  <si>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</si>
  <si>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</si>
  <si>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</si>
  <si>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</si>
  <si>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</si>
  <si>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</si>
  <si>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</si>
  <si>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</si>
  <si>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</si>
  <si>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</si>
  <si>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</si>
  <si>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</si>
  <si>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</si>
  <si>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</si>
  <si>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</si>
  <si>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</si>
  <si>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</si>
  <si>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</si>
  <si>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</si>
  <si>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</si>
  <si>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</si>
  <si>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</si>
  <si>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</si>
  <si>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</si>
  <si>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</si>
  <si>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</si>
  <si>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</si>
  <si>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</si>
  <si>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</si>
  <si>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</si>
  <si>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</si>
  <si>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</si>
  <si>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</si>
  <si>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</si>
  <si>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</si>
  <si>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</si>
  <si>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</si>
  <si>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</si>
  <si>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</si>
  <si>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</si>
  <si>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</si>
  <si>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</si>
  <si>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</si>
  <si>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</si>
  <si>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</si>
  <si>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</si>
  <si>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</si>
  <si>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</si>
  <si>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</si>
  <si>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</si>
  <si>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</si>
  <si>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</si>
  <si>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</si>
  <si>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</si>
  <si>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</si>
  <si>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</si>
  <si>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</si>
  <si>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</si>
  <si>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</si>
  <si>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</si>
  <si>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</si>
  <si>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</si>
  <si>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</si>
  <si>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</si>
  <si>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</si>
  <si>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</si>
  <si>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</si>
  <si>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</si>
  <si>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</si>
  <si>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</si>
  <si>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</si>
  <si>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</si>
  <si>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</si>
  <si>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</si>
  <si>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</si>
  <si>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</si>
  <si>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</si>
  <si>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</si>
  <si>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</si>
  <si>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</si>
  <si>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</si>
  <si>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</si>
  <si>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</si>
  <si>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</si>
  <si>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</si>
  <si>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</si>
  <si>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</si>
  <si>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</si>
  <si>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</si>
  <si>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</si>
  <si>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</si>
  <si>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</si>
  <si>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</si>
  <si>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</si>
  <si>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</si>
  <si>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</si>
  <si>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</si>
  <si>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</si>
  <si>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</si>
  <si>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</si>
  <si>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</si>
  <si>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</si>
  <si>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</si>
  <si>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</si>
  <si>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</si>
  <si>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</si>
  <si>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</si>
  <si>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</si>
  <si>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</si>
  <si>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</si>
  <si>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</si>
  <si>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</si>
  <si>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</si>
  <si>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</si>
  <si>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</si>
  <si>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</si>
  <si>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</si>
  <si>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</si>
  <si>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</si>
  <si>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</si>
  <si>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</si>
  <si>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</si>
  <si>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</si>
  <si>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</si>
  <si>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</si>
  <si>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</si>
  <si>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</si>
  <si>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</si>
  <si>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</si>
  <si>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</si>
  <si>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</si>
  <si>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</si>
  <si>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</si>
  <si>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</si>
  <si>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</si>
  <si>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</si>
  <si>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</si>
  <si>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</si>
  <si>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</si>
  <si>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</si>
  <si>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</si>
  <si>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</si>
  <si>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</si>
  <si>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</si>
  <si>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</si>
  <si>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</si>
  <si>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</si>
  <si>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</si>
  <si>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</si>
  <si>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</si>
  <si>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</si>
  <si>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</si>
  <si>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</si>
  <si>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</si>
  <si>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</si>
  <si>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</si>
  <si>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</si>
  <si>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</si>
  <si>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</si>
  <si>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</si>
  <si>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</si>
  <si>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</si>
  <si>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</si>
  <si>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</si>
  <si>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</si>
  <si>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</si>
  <si>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</si>
  <si>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</si>
  <si>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</si>
  <si>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</si>
  <si>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</si>
  <si>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</si>
  <si>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</si>
  <si>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</si>
  <si>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</si>
  <si>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</si>
  <si>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</si>
  <si>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</si>
  <si>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</si>
  <si>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</si>
  <si>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</si>
  <si>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</si>
  <si>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</si>
  <si>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</si>
  <si>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</si>
  <si>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</si>
  <si>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</si>
  <si>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</si>
  <si>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</si>
  <si>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</si>
  <si>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</si>
  <si>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</si>
  <si>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</si>
  <si>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</si>
  <si>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</si>
  <si>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</si>
  <si>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</si>
  <si>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</si>
  <si>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</si>
  <si>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</si>
  <si>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</si>
  <si>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</si>
  <si>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</si>
  <si>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</si>
  <si>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</si>
  <si>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</si>
  <si>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</si>
  <si>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</si>
  <si>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</si>
  <si>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</si>
  <si>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</si>
  <si>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</si>
  <si>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</si>
  <si>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</si>
  <si>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</si>
  <si>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</si>
  <si>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</si>
  <si>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</si>
  <si>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</si>
  <si>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</si>
  <si>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</si>
  <si>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</si>
  <si>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</si>
  <si>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</si>
  <si>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</si>
  <si>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</si>
  <si>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</si>
  <si>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</si>
  <si>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</si>
  <si>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</si>
  <si>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</si>
  <si>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</si>
  <si>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</si>
  <si>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</si>
  <si>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</si>
  <si>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</si>
  <si>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</si>
  <si>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</si>
  <si>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</si>
  <si>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</si>
  <si>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</si>
  <si>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</si>
  <si>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</si>
  <si>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</si>
  <si>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</si>
  <si>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</si>
  <si>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</si>
  <si>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</si>
  <si>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</si>
  <si>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</si>
  <si>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</si>
  <si>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</si>
  <si>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</si>
  <si>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</si>
  <si>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</si>
  <si>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</si>
  <si>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</si>
  <si>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</si>
  <si>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</si>
  <si>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</si>
  <si>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</si>
  <si>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</si>
  <si>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</si>
  <si>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</si>
  <si>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</si>
  <si>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</si>
  <si>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</si>
  <si>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</si>
  <si>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</si>
  <si>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</si>
  <si>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</si>
  <si>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</si>
  <si>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</si>
  <si>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</si>
  <si>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</si>
  <si>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</si>
  <si>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</si>
  <si>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</si>
  <si>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</si>
  <si>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</si>
  <si>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</si>
  <si>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</si>
  <si>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</si>
  <si>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</si>
  <si>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</si>
  <si>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</si>
  <si>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</si>
  <si>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</si>
  <si>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</si>
  <si>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</si>
  <si>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</si>
  <si>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</si>
  <si>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</si>
  <si>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</si>
  <si>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</si>
  <si>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</si>
  <si>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</si>
  <si>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</si>
  <si>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</si>
  <si>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</si>
  <si>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</si>
  <si>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</si>
  <si>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</si>
  <si>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</si>
  <si>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</si>
  <si>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</si>
  <si>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</si>
  <si>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</si>
  <si>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</si>
  <si>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</si>
  <si>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</si>
  <si>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</si>
  <si>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</si>
  <si>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</si>
  <si>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</si>
  <si>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</si>
  <si>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</si>
  <si>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</si>
  <si>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</si>
  <si>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</si>
  <si>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</si>
  <si>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</si>
  <si>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</si>
  <si>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</si>
  <si>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</si>
  <si>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</si>
  <si>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</si>
  <si>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</si>
  <si>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</si>
  <si>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</si>
  <si>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</si>
  <si>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</si>
  <si>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</si>
  <si>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</si>
  <si>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</si>
  <si>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</si>
  <si>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</si>
  <si>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</si>
  <si>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</si>
  <si>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</si>
  <si>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</si>
  <si>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</si>
  <si>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</si>
  <si>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</si>
  <si>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</si>
  <si>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</si>
  <si>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</si>
  <si>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</si>
  <si>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</si>
  <si>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</si>
  <si>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</si>
  <si>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</si>
  <si>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</si>
  <si>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</si>
  <si>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</si>
  <si>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</si>
  <si>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</si>
  <si>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</si>
  <si>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</si>
  <si>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</si>
  <si>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</si>
  <si>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</si>
  <si>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</si>
  <si>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</si>
  <si>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</si>
  <si>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</si>
  <si>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</si>
  <si>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</si>
  <si>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</si>
  <si>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</si>
  <si>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</si>
  <si>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</si>
  <si>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</si>
  <si>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</si>
  <si>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</si>
  <si>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</si>
  <si>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</si>
  <si>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</si>
  <si>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</si>
  <si>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</si>
  <si>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</si>
  <si>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</si>
  <si>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</si>
  <si>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</si>
  <si>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</si>
  <si>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</si>
  <si>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</si>
  <si>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</si>
  <si>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</si>
  <si>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</si>
  <si>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</si>
  <si>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</si>
  <si>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</si>
  <si>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</si>
  <si>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</si>
  <si>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</si>
  <si>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</si>
  <si>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</si>
  <si>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</si>
  <si>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</si>
  <si>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</si>
  <si>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</si>
  <si>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</si>
  <si>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</si>
  <si>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</si>
  <si>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</si>
  <si>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</si>
  <si>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</si>
  <si>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</si>
  <si>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</si>
  <si>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</si>
  <si>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</si>
  <si>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</si>
  <si>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</si>
  <si>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</si>
  <si>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</si>
  <si>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</si>
  <si>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</si>
  <si>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</si>
  <si>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</si>
  <si>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</si>
  <si>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</si>
  <si>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</si>
  <si>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</si>
  <si>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</si>
  <si>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</si>
  <si>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</si>
  <si>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</si>
  <si>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</si>
  <si>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</si>
  <si>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</si>
  <si>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</si>
  <si>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</si>
  <si>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</si>
  <si>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</si>
  <si>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</si>
  <si>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</si>
  <si>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</si>
  <si>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</si>
  <si>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</si>
  <si>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</si>
  <si>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</si>
  <si>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</si>
  <si>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</si>
  <si>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</si>
  <si>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</si>
  <si>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</si>
  <si>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</si>
  <si>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</si>
  <si>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</si>
  <si>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</si>
  <si>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</si>
  <si>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</si>
  <si>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</si>
  <si>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</si>
  <si>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</si>
  <si>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</si>
  <si>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</si>
  <si>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</si>
  <si>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</si>
  <si>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</si>
  <si>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</si>
  <si>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</si>
  <si>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</si>
  <si>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</si>
  <si>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</si>
  <si>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</si>
  <si>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</si>
  <si>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</si>
  <si>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</si>
  <si>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</si>
  <si>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</si>
  <si>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</si>
  <si>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</si>
  <si>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</si>
  <si>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</si>
  <si>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</si>
  <si>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</si>
  <si>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</si>
  <si>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</si>
  <si>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</si>
  <si>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</si>
  <si>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</si>
  <si>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</si>
  <si>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</si>
  <si>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</si>
  <si>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</si>
  <si>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</si>
  <si>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</si>
  <si>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</si>
  <si>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</si>
  <si>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</si>
  <si>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</si>
  <si>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</si>
  <si>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</si>
  <si>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</si>
  <si>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</si>
  <si>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</si>
  <si>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</si>
  <si>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</si>
  <si>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</si>
  <si>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</si>
  <si>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</si>
  <si>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</si>
  <si>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</si>
  <si>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</si>
  <si>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</si>
  <si>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</si>
  <si>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</si>
  <si>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</si>
  <si>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</si>
  <si>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</si>
  <si>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</si>
  <si>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</si>
  <si>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</si>
  <si>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</si>
  <si>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</si>
  <si>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</si>
  <si>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</si>
  <si>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</si>
  <si>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</si>
  <si>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</si>
  <si>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</si>
  <si>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</si>
  <si>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</si>
  <si>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</si>
  <si>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</si>
  <si>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</si>
  <si>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</si>
  <si>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</si>
  <si>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</si>
  <si>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</si>
  <si>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</si>
  <si>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</si>
  <si>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</si>
  <si>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</si>
  <si>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</si>
  <si>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</si>
  <si>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</si>
  <si>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</si>
  <si>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</si>
  <si>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</si>
  <si>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</si>
  <si>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</si>
  <si>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</si>
  <si>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</si>
  <si>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</si>
  <si>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</si>
  <si>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</si>
  <si>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</si>
  <si>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</si>
  <si>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</si>
  <si>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</si>
  <si>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</si>
  <si>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</si>
  <si>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</si>
  <si>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</si>
  <si>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</si>
  <si>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</si>
  <si>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</si>
  <si>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</si>
  <si>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</si>
  <si>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</si>
  <si>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</si>
  <si>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</si>
  <si>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</si>
  <si>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</si>
  <si>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</si>
  <si>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</si>
  <si>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</si>
  <si>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</si>
  <si>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</si>
  <si>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</si>
  <si>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</si>
  <si>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</si>
  <si>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</si>
  <si>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</si>
  <si>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</si>
  <si>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</si>
  <si>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</si>
  <si>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</si>
  <si>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</si>
  <si>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</si>
  <si>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</si>
  <si>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</si>
  <si>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</si>
  <si>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</si>
  <si>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</si>
  <si>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</si>
  <si>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</si>
  <si>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</si>
  <si>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</si>
  <si>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</si>
  <si>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</si>
  <si>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</si>
  <si>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</si>
  <si>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</si>
  <si>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</si>
  <si>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</si>
  <si>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</si>
  <si>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</si>
  <si>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</si>
  <si>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</si>
  <si>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</si>
  <si>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</si>
  <si>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</si>
  <si>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</si>
  <si>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</si>
  <si>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</si>
  <si>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</si>
  <si>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</si>
  <si>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</si>
  <si>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</si>
  <si>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</si>
  <si>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</si>
  <si>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</si>
  <si>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</si>
  <si>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</si>
  <si>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</si>
  <si>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</si>
  <si>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</si>
  <si>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</si>
  <si>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</si>
  <si>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</si>
  <si>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</si>
  <si>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</si>
  <si>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</si>
  <si>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</si>
  <si>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</si>
  <si>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</si>
  <si>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</si>
  <si>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</si>
  <si>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</si>
  <si>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</si>
  <si>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</si>
  <si>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</si>
  <si>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</si>
  <si>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</si>
  <si>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</si>
  <si>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</si>
  <si>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</si>
  <si>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</si>
  <si>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</si>
  <si>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</si>
  <si>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</si>
  <si>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</si>
  <si>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</si>
  <si>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</si>
  <si>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</si>
  <si>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</si>
  <si>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</si>
  <si>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</si>
  <si>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</si>
  <si>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</si>
  <si>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</si>
  <si>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</si>
  <si>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</si>
  <si>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</si>
  <si>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</si>
  <si>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</si>
  <si>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</si>
  <si>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</si>
  <si>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</si>
  <si>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</si>
  <si>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</si>
  <si>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</si>
  <si>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</si>
  <si>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</si>
  <si>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</si>
  <si>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</si>
  <si>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</si>
  <si>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</si>
  <si>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</si>
  <si>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</si>
  <si>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</si>
  <si>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</si>
  <si>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</si>
  <si>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</si>
  <si>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</si>
  <si>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</si>
  <si>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</si>
  <si>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</si>
  <si>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</si>
  <si>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</si>
  <si>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</si>
  <si>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</si>
  <si>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</si>
  <si>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</si>
  <si>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</si>
  <si>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</si>
  <si>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</si>
  <si>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</si>
  <si>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</si>
  <si>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</si>
  <si>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</si>
  <si>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</si>
  <si>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</si>
  <si>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</si>
  <si>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</si>
  <si>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</si>
  <si>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</si>
  <si>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</si>
  <si>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</si>
  <si>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</si>
  <si>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</si>
  <si>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</si>
  <si>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</si>
  <si>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</si>
  <si>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</si>
  <si>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</si>
  <si>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</si>
  <si>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</si>
  <si>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</si>
  <si>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</si>
  <si>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</si>
  <si>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</si>
  <si>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</si>
  <si>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</si>
  <si>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</si>
  <si>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</si>
  <si>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</si>
  <si>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</si>
  <si>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</si>
  <si>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</si>
  <si>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</si>
  <si>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</si>
  <si>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</si>
  <si>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</si>
  <si>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</si>
  <si>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</si>
  <si>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</si>
  <si>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</si>
  <si>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</si>
  <si>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</si>
  <si>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</si>
  <si>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</si>
  <si>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</si>
  <si>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</si>
  <si>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</si>
  <si>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</si>
  <si>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</si>
  <si>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</si>
  <si>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</si>
  <si>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</si>
  <si>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</si>
  <si>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</si>
  <si>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</si>
  <si>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</si>
  <si>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</si>
  <si>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</si>
  <si>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</si>
  <si>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</si>
  <si>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</si>
  <si>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</si>
  <si>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</si>
  <si>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</si>
  <si>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</si>
  <si>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</si>
  <si>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</si>
  <si>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</si>
  <si>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</si>
  <si>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</si>
  <si>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</si>
  <si>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</si>
  <si>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</si>
  <si>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</si>
  <si>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</si>
  <si>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</si>
  <si>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</si>
  <si>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</si>
  <si>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</si>
  <si>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</si>
  <si>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</si>
  <si>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</si>
  <si>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</si>
  <si>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</si>
  <si>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</si>
  <si>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</si>
  <si>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</si>
  <si>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</si>
  <si>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</si>
  <si>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</si>
  <si>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</si>
  <si>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</si>
  <si>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</si>
  <si>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</si>
  <si>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</si>
  <si>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</si>
  <si>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</si>
  <si>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</si>
  <si>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</si>
  <si>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</si>
  <si>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</si>
  <si>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</si>
  <si>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</si>
  <si>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</si>
  <si>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</si>
  <si>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</si>
  <si>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</si>
  <si>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</si>
  <si>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</si>
  <si>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</si>
  <si>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</si>
  <si>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</si>
  <si>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</si>
  <si>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</si>
  <si>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</si>
  <si>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</si>
  <si>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</si>
  <si>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</si>
  <si>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</si>
  <si>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</si>
  <si>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</si>
  <si>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</si>
  <si>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</si>
  <si>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</si>
  <si>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</si>
  <si>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</si>
  <si>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</si>
  <si>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</si>
  <si>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</si>
  <si>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</si>
  <si>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</si>
  <si>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</si>
  <si>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</si>
  <si>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</si>
  <si>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</si>
  <si>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</si>
  <si>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</si>
  <si>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</si>
  <si>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</si>
  <si>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</si>
  <si>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</si>
  <si>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</si>
  <si>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</si>
  <si>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</si>
  <si>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</si>
  <si>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</si>
  <si>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</si>
  <si>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</si>
  <si>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</si>
  <si>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</si>
  <si>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</si>
  <si>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</si>
  <si>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</si>
  <si>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</si>
  <si>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</si>
  <si>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</si>
  <si>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</si>
  <si>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</si>
  <si>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</si>
  <si>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</si>
  <si>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</si>
  <si>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</si>
  <si>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</si>
  <si>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</si>
  <si>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</si>
  <si>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</si>
  <si>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</si>
  <si>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</si>
  <si>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</si>
  <si>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</si>
  <si>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</si>
  <si>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</si>
  <si>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</si>
  <si>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</si>
  <si>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</si>
  <si>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</si>
  <si>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</si>
  <si>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</si>
  <si>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</si>
  <si>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</si>
  <si>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</si>
  <si>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</si>
  <si>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</si>
  <si>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</si>
  <si>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</si>
  <si>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</si>
  <si>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</si>
  <si>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</si>
  <si>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</si>
  <si>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</si>
  <si>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</si>
  <si>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</si>
  <si>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</si>
  <si>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</si>
  <si>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</si>
  <si>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</si>
  <si>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</si>
  <si>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</si>
  <si>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</si>
  <si>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</si>
  <si>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</si>
  <si>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</si>
  <si>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</si>
  <si>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</si>
  <si>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</si>
  <si>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</si>
  <si>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</si>
  <si>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</si>
  <si>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</si>
  <si>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</si>
  <si>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</si>
  <si>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</si>
  <si>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</si>
  <si>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</si>
  <si>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</si>
  <si>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</si>
  <si>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</si>
  <si>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</si>
  <si>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</si>
  <si>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</si>
  <si>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</si>
  <si>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</si>
  <si>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</si>
  <si>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</si>
  <si>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</si>
  <si>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</si>
  <si>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</si>
  <si>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</si>
  <si>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</si>
  <si>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</si>
  <si>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</si>
  <si>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</si>
  <si>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</si>
  <si>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</si>
  <si>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</si>
  <si>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</si>
  <si>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</si>
  <si>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</si>
  <si>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</si>
  <si>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</si>
  <si>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</si>
  <si>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</si>
  <si>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</si>
  <si>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</si>
  <si>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</si>
  <si>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</si>
  <si>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</si>
  <si>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</si>
  <si>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</si>
  <si>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</si>
  <si>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</si>
  <si>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</si>
  <si>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</si>
  <si>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</si>
  <si>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</si>
  <si>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</si>
  <si>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</si>
  <si>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</si>
  <si>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</si>
  <si>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</si>
  <si>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</si>
  <si>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</si>
  <si>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</si>
  <si>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</si>
  <si>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</si>
  <si>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</si>
  <si>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</si>
  <si>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</si>
  <si>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</si>
  <si>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</si>
  <si>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</si>
  <si>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</si>
  <si>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</si>
  <si>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</si>
  <si>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</si>
  <si>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</si>
  <si>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</si>
  <si>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</si>
  <si>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</si>
  <si>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</si>
  <si>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</si>
  <si>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</si>
  <si>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</si>
  <si>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</si>
  <si>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</si>
  <si>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</si>
  <si>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</si>
  <si>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</si>
  <si>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</si>
  <si>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</si>
  <si>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</si>
  <si>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</si>
  <si>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</si>
  <si>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</si>
  <si>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</si>
  <si>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</si>
  <si>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</si>
  <si>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</si>
  <si>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</si>
  <si>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</si>
  <si>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</si>
  <si>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</si>
  <si>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</si>
  <si>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</si>
  <si>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</si>
  <si>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</si>
  <si>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</si>
  <si>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</si>
  <si>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</si>
  <si>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</si>
  <si>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</si>
  <si>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</si>
  <si>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</si>
  <si>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</si>
  <si>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</si>
  <si>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</si>
  <si>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</si>
  <si>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</si>
  <si>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</si>
  <si>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</si>
  <si>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</si>
  <si>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</si>
  <si>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</si>
  <si>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</si>
  <si>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</si>
  <si>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</si>
  <si>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</si>
  <si>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</si>
  <si>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</si>
  <si>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</si>
  <si>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</si>
  <si>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</si>
  <si>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</si>
  <si>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</si>
  <si>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</si>
  <si>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</si>
  <si>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</si>
  <si>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</si>
  <si>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</si>
  <si>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</si>
  <si>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</si>
  <si>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</si>
  <si>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</si>
  <si>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</si>
  <si>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</si>
  <si>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</si>
  <si>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</si>
  <si>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</si>
  <si>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</si>
  <si>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</si>
  <si>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</si>
  <si>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</si>
  <si>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</si>
  <si>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</si>
  <si>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</si>
  <si>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</si>
  <si>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</si>
  <si>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</si>
  <si>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</si>
  <si>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</si>
  <si>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</si>
  <si>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</si>
  <si>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</si>
  <si>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</si>
  <si>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</si>
  <si>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</si>
  <si>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</si>
  <si>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</si>
  <si>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</si>
  <si>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</si>
  <si>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</si>
  <si>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</si>
  <si>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</si>
  <si>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</si>
  <si>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</si>
  <si>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</si>
  <si>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</si>
  <si>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</si>
  <si>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</si>
  <si>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</si>
  <si>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</si>
  <si>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</si>
  <si>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</si>
  <si>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</si>
  <si>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</si>
  <si>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</si>
  <si>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</si>
  <si>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</si>
  <si>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</si>
  <si>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</si>
  <si>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</si>
  <si>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</si>
  <si>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</si>
  <si>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</si>
  <si>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</si>
  <si>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</si>
  <si>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</si>
  <si>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</si>
  <si>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</si>
  <si>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</si>
  <si>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</si>
  <si>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</si>
  <si>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</si>
  <si>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</si>
  <si>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</si>
  <si>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</si>
  <si>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</si>
  <si>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</si>
  <si>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</si>
  <si>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</si>
  <si>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</si>
  <si>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</si>
  <si>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</si>
  <si>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</si>
  <si>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</si>
  <si>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</si>
  <si>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</si>
  <si>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</si>
  <si>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</si>
  <si>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</si>
  <si>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</si>
  <si>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</si>
  <si>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</si>
  <si>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</si>
  <si>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</si>
  <si>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</si>
  <si>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</si>
  <si>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</si>
  <si>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</si>
  <si>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</si>
  <si>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</si>
  <si>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</si>
  <si>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</si>
  <si>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</si>
  <si>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</si>
  <si>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</si>
  <si>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</si>
  <si>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</si>
  <si>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</si>
  <si>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</si>
  <si>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</si>
  <si>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</si>
  <si>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</si>
  <si>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</si>
  <si>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</si>
  <si>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</si>
  <si>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</si>
  <si>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</si>
  <si>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</si>
  <si>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</si>
  <si>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</si>
  <si>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</si>
  <si>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</si>
  <si>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</si>
  <si>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</si>
  <si>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</si>
  <si>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</si>
  <si>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</si>
  <si>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</si>
  <si>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</si>
  <si>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</si>
  <si>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</si>
  <si>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</si>
  <si>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</si>
  <si>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</si>
  <si>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</si>
  <si>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</si>
  <si>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</si>
  <si>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</si>
  <si>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</si>
  <si>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</si>
  <si>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</si>
  <si>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</si>
  <si>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</si>
  <si>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</si>
  <si>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</si>
  <si>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</si>
  <si>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</si>
  <si>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</si>
  <si>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</si>
  <si>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</si>
  <si>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</si>
  <si>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</si>
  <si>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</si>
  <si>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</si>
  <si>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</si>
  <si>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</si>
  <si>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</si>
  <si>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</si>
  <si>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</si>
  <si>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</si>
  <si>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</si>
  <si>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</si>
  <si>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</si>
  <si>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</si>
  <si>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</si>
  <si>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</si>
  <si>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</si>
  <si>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</si>
  <si>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</si>
  <si>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</si>
  <si>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</si>
  <si>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</si>
  <si>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</si>
  <si>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</si>
  <si>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</si>
  <si>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</si>
  <si>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</si>
  <si>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</si>
  <si>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</si>
  <si>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</si>
  <si>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</si>
  <si>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</si>
  <si>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</si>
  <si>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</si>
  <si>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</si>
  <si>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</si>
  <si>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</si>
  <si>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</si>
  <si>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</si>
  <si>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</si>
  <si>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</si>
  <si>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</si>
  <si>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</si>
  <si>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</si>
  <si>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</si>
  <si>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</si>
  <si>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</si>
  <si>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</si>
  <si>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</si>
  <si>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</si>
  <si>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</si>
  <si>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</si>
  <si>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</si>
  <si>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</si>
  <si>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</si>
  <si>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</si>
  <si>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</si>
  <si>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</si>
  <si>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</si>
  <si>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</si>
  <si>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</si>
  <si>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</si>
  <si>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</si>
  <si>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</si>
  <si>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</si>
  <si>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</si>
  <si>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</si>
  <si>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</si>
  <si>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</si>
  <si>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</si>
  <si>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</si>
  <si>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</si>
  <si>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</si>
  <si>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</si>
  <si>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</si>
  <si>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</si>
  <si>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</si>
  <si>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</si>
  <si>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</si>
  <si>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</si>
  <si>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</si>
  <si>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</si>
  <si>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</si>
  <si>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</si>
  <si>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</si>
  <si>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</si>
  <si>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</si>
  <si>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</si>
  <si>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</si>
  <si>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</si>
  <si>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</si>
  <si>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</si>
  <si>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</si>
  <si>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</si>
  <si>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</si>
  <si>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</si>
  <si>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</si>
  <si>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</si>
  <si>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</si>
  <si>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</si>
  <si>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</si>
  <si>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</si>
  <si>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</si>
  <si>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</si>
  <si>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</si>
  <si>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</si>
  <si>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</si>
  <si>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</si>
  <si>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</si>
  <si>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</si>
  <si>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</si>
  <si>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</si>
  <si>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</si>
  <si>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</si>
  <si>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</si>
  <si>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</si>
  <si>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</si>
  <si>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</si>
  <si>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</si>
  <si>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</si>
  <si>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</si>
  <si>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</si>
  <si>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</si>
  <si>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</si>
  <si>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</si>
  <si>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</si>
  <si>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</si>
  <si>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</si>
  <si>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</si>
  <si>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</si>
  <si>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</si>
  <si>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</si>
  <si>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</si>
  <si>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</si>
  <si>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</si>
  <si>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</si>
  <si>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</si>
  <si>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</si>
  <si>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</si>
  <si>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</si>
  <si>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</si>
  <si>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</si>
  <si>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</si>
  <si>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</si>
  <si>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</si>
  <si>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</si>
  <si>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</si>
  <si>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</si>
  <si>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</si>
  <si>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</si>
  <si>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</si>
  <si>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</si>
  <si>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</si>
  <si>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</si>
  <si>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</si>
  <si>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</si>
  <si>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</si>
  <si>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</si>
  <si>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</si>
  <si>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</si>
  <si>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</si>
  <si>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</si>
  <si>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</si>
  <si>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</si>
  <si>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</si>
  <si>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</si>
  <si>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</si>
  <si>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</si>
  <si>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</si>
  <si>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</si>
  <si>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</si>
  <si>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</si>
  <si>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</si>
  <si>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</si>
  <si>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</si>
  <si>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</si>
  <si>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</si>
  <si>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</si>
  <si>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</si>
  <si>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</si>
  <si>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</si>
  <si>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</si>
  <si>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</si>
  <si>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</si>
  <si>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</si>
  <si>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</si>
  <si>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</si>
  <si>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</si>
  <si>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</si>
  <si>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</si>
  <si>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</si>
  <si>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</si>
  <si>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</si>
  <si>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</si>
  <si>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</si>
  <si>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</si>
  <si>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</si>
  <si>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</si>
  <si>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</si>
  <si>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</si>
  <si>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</si>
  <si>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</si>
  <si>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</si>
  <si>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</si>
  <si>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</si>
  <si>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</si>
  <si>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</si>
  <si>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</si>
  <si>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</si>
  <si>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</si>
  <si>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</si>
  <si>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</si>
  <si>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</si>
  <si>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</si>
  <si>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</si>
  <si>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</si>
  <si>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</si>
  <si>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</si>
  <si>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</si>
  <si>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</si>
  <si>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</si>
  <si>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</si>
  <si>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</si>
  <si>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</si>
  <si>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</si>
  <si>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</si>
  <si>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</si>
  <si>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</si>
  <si>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</si>
  <si>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</si>
  <si>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</si>
  <si>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</si>
  <si>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</si>
  <si>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</si>
  <si>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</si>
  <si>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</si>
  <si>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</si>
  <si>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</si>
  <si>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</si>
  <si>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</si>
  <si>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</si>
  <si>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</si>
  <si>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</si>
  <si>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</si>
  <si>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</si>
  <si>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</si>
  <si>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</si>
  <si>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</si>
  <si>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</si>
  <si>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</si>
  <si>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</si>
  <si>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</si>
  <si>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</si>
  <si>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</si>
  <si>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</si>
  <si>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</si>
  <si>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</si>
  <si>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</si>
  <si>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</si>
  <si>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</si>
  <si>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</si>
  <si>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</si>
  <si>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</si>
  <si>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</si>
  <si>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</si>
  <si>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</si>
  <si>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</si>
  <si>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</si>
  <si>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</si>
  <si>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</si>
  <si>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</si>
  <si>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</si>
  <si>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</si>
  <si>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</si>
  <si>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</si>
  <si>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</si>
  <si>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</si>
  <si>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</si>
  <si>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</si>
  <si>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</si>
  <si>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</si>
  <si>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</si>
  <si>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</si>
  <si>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</si>
  <si>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</si>
  <si>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</si>
  <si>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</si>
  <si>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</si>
  <si>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</si>
  <si>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</si>
  <si>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</si>
  <si>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</si>
  <si>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</si>
  <si>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</si>
  <si>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</si>
  <si>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</si>
  <si>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</si>
  <si>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</si>
  <si>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</si>
  <si>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</si>
  <si>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</si>
  <si>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</si>
  <si>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</si>
  <si>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</si>
  <si>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</si>
  <si>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</si>
  <si>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</si>
  <si>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</si>
  <si>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</si>
  <si>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</si>
  <si>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</si>
  <si>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</si>
  <si>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</si>
  <si>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</si>
  <si>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</si>
  <si>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</si>
  <si>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</si>
  <si>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</si>
  <si>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</si>
  <si>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</si>
  <si>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</si>
  <si>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</si>
  <si>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</si>
  <si>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</si>
  <si>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</si>
  <si>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</si>
  <si>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</si>
  <si>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</si>
  <si>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</si>
  <si>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</si>
  <si>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</si>
  <si>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</si>
  <si>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</si>
  <si>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</si>
  <si>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</si>
  <si>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</si>
  <si>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</si>
  <si>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</si>
  <si>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</si>
  <si>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</si>
  <si>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</si>
  <si>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</si>
  <si>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</si>
  <si>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</si>
  <si>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</si>
  <si>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</si>
  <si>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</si>
  <si>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</si>
  <si>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</si>
  <si>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</si>
  <si>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</si>
  <si>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</si>
  <si>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</si>
  <si>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</si>
  <si>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</si>
  <si>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</si>
  <si>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</si>
  <si>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</si>
  <si>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</si>
  <si>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</si>
  <si>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</si>
  <si>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</si>
  <si>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</si>
  <si>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</si>
  <si>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</si>
  <si>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</si>
  <si>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</si>
  <si>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</si>
  <si>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</si>
  <si>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</si>
  <si>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</si>
  <si>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</si>
  <si>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</si>
  <si>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</si>
  <si>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</si>
  <si>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</si>
  <si>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</si>
  <si>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</si>
  <si>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</si>
  <si>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</si>
  <si>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</si>
  <si>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</si>
  <si>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</si>
  <si>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</si>
  <si>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</si>
  <si>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</si>
  <si>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</si>
  <si>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</si>
  <si>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</si>
  <si>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</si>
  <si>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</si>
  <si>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</si>
  <si>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</si>
  <si>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</si>
  <si>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</si>
  <si>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</si>
  <si>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</si>
  <si>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</si>
  <si>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</si>
  <si>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</si>
  <si>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</si>
  <si>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</si>
  <si>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</si>
  <si>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</si>
  <si>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</si>
  <si>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</si>
  <si>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</si>
  <si>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</si>
  <si>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</si>
  <si>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</si>
  <si>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</si>
  <si>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</si>
  <si>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</si>
  <si>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</si>
  <si>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</si>
  <si>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</si>
  <si>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</si>
  <si>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</si>
  <si>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</si>
  <si>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</si>
  <si>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</si>
  <si>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</si>
  <si>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</si>
  <si>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</si>
  <si>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</si>
  <si>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</si>
  <si>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</si>
  <si>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</si>
  <si>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</si>
  <si>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</si>
  <si>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</si>
  <si>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</si>
  <si>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</si>
  <si>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</si>
  <si>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</si>
  <si>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</si>
  <si>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</si>
  <si>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</si>
  <si>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</si>
  <si>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</si>
  <si>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</si>
  <si>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</si>
  <si>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</si>
  <si>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</si>
  <si>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</si>
  <si>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</si>
  <si>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</si>
  <si>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</si>
  <si>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</si>
  <si>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</si>
  <si>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</si>
  <si>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</si>
  <si>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</si>
  <si>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</si>
  <si>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</si>
  <si>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</si>
  <si>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</si>
  <si>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</si>
  <si>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</si>
  <si>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</si>
  <si>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</si>
  <si>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</si>
  <si>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</si>
  <si>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</si>
  <si>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</si>
  <si>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</si>
  <si>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</si>
  <si>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</si>
  <si>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</si>
  <si>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</si>
  <si>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</si>
  <si>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</si>
  <si>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</si>
  <si>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</si>
  <si>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</si>
  <si>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</si>
  <si>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</si>
  <si>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</si>
  <si>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</si>
  <si>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</si>
  <si>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</si>
  <si>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</si>
  <si>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</si>
  <si>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</si>
  <si>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</si>
  <si>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</si>
  <si>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</si>
  <si>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</si>
  <si>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</si>
  <si>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</si>
  <si>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</si>
  <si>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</si>
  <si>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</si>
  <si>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</si>
  <si>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</si>
  <si>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</si>
  <si>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</si>
  <si>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</si>
  <si>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</si>
  <si>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</si>
  <si>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</si>
  <si>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</si>
  <si>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</si>
  <si>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</si>
  <si>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</si>
  <si>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</si>
  <si>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</si>
  <si>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</si>
  <si>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</si>
  <si>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</si>
  <si>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</si>
  <si>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</si>
  <si>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</si>
  <si>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</si>
  <si>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</si>
  <si>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</si>
  <si>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</si>
  <si>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</si>
  <si>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</si>
  <si>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</si>
  <si>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</si>
  <si>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</si>
  <si>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</si>
  <si>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</si>
  <si>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</si>
  <si>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</si>
  <si>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</si>
  <si>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</si>
  <si>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</si>
  <si>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</si>
  <si>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</si>
  <si>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</si>
  <si>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</si>
  <si>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</si>
  <si>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</si>
  <si>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</si>
  <si>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</si>
  <si>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</si>
  <si>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</si>
  <si>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</si>
  <si>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</si>
  <si>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</si>
  <si>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</si>
  <si>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</si>
  <si>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</si>
  <si>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</si>
  <si>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</si>
  <si>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</si>
  <si>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</si>
  <si>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</si>
  <si>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</si>
  <si>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</si>
  <si>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</si>
  <si>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</si>
  <si>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</si>
  <si>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</si>
  <si>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</si>
  <si>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</si>
  <si>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</si>
  <si>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</si>
  <si>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</si>
  <si>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</si>
  <si>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</si>
  <si>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</si>
  <si>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</si>
  <si>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</si>
  <si>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</si>
  <si>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</si>
  <si>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</si>
  <si>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</si>
  <si>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</si>
  <si>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</si>
  <si>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</si>
  <si>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</si>
  <si>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</si>
  <si>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</si>
  <si>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</si>
  <si>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</si>
  <si>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</si>
  <si>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</si>
  <si>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</si>
  <si>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</si>
  <si>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</si>
  <si>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</si>
  <si>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</si>
  <si>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</si>
  <si>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</si>
  <si>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</si>
  <si>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</si>
  <si>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</si>
  <si>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</si>
  <si>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</si>
  <si>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</si>
  <si>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</si>
  <si>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</si>
  <si>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</si>
  <si>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</si>
  <si>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</si>
  <si>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</si>
  <si>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</si>
  <si>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</si>
  <si>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</si>
  <si>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</si>
  <si>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</si>
  <si>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</si>
  <si>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</si>
  <si>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</si>
  <si>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</si>
  <si>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</si>
  <si>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</si>
  <si>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</si>
  <si>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</si>
  <si>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</si>
  <si>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</si>
  <si>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</si>
  <si>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</si>
  <si>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</si>
  <si>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</si>
  <si>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</si>
  <si>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</si>
  <si>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</si>
  <si>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</si>
  <si>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</si>
  <si>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</si>
  <si>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</si>
  <si>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</si>
  <si>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</si>
  <si>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</si>
  <si>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</si>
  <si>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</si>
  <si>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</si>
  <si>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</si>
  <si>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</si>
  <si>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</si>
  <si>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</si>
  <si>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</si>
  <si>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</si>
  <si>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</si>
  <si>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</si>
  <si>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</si>
  <si>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</si>
  <si>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</si>
  <si>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</si>
  <si>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</si>
  <si>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</si>
  <si>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</si>
  <si>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</si>
  <si>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</si>
  <si>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</si>
  <si>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</si>
  <si>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</si>
  <si>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</si>
  <si>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</si>
  <si>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</si>
  <si>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</si>
  <si>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</si>
  <si>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</si>
  <si>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</si>
  <si>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</si>
  <si>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</si>
  <si>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</si>
  <si>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</si>
  <si>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</si>
  <si>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</si>
  <si>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</si>
  <si>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</si>
  <si>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</si>
  <si>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</si>
  <si>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</si>
  <si>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</si>
  <si>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</si>
  <si>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</si>
  <si>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</si>
  <si>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</si>
  <si>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</si>
  <si>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</si>
  <si>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</si>
  <si>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</si>
  <si>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</si>
  <si>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</si>
  <si>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</si>
  <si>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</si>
  <si>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</si>
  <si>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</si>
  <si>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</si>
  <si>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</si>
  <si>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</si>
  <si>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</si>
  <si>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</si>
  <si>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</si>
  <si>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</si>
  <si>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</si>
  <si>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</si>
  <si>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</si>
  <si>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</si>
  <si>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</si>
  <si>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</si>
  <si>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</si>
  <si>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</si>
  <si>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</si>
  <si>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</si>
  <si>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</si>
  <si>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</si>
  <si>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</si>
  <si>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</si>
  <si>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</si>
  <si>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</si>
  <si>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</si>
  <si>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</si>
  <si>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</si>
  <si>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</si>
  <si>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</si>
  <si>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</si>
  <si>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</si>
  <si>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</si>
  <si>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</si>
  <si>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</si>
  <si>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</si>
  <si>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</si>
  <si>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</si>
  <si>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</si>
  <si>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</si>
  <si>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</si>
  <si>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</si>
  <si>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</si>
  <si>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</si>
  <si>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</si>
  <si>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</si>
  <si>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</si>
  <si>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</si>
  <si>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</si>
  <si>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</si>
  <si>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</si>
  <si>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</si>
  <si>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</si>
  <si>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</si>
  <si>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</si>
  <si>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</si>
  <si>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</si>
  <si>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</si>
  <si>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</si>
  <si>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</si>
  <si>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</si>
  <si>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</si>
  <si>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</si>
  <si>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</si>
  <si>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</si>
  <si>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</si>
  <si>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</si>
  <si>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</si>
  <si>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</si>
  <si>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</si>
  <si>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</si>
  <si>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</si>
  <si>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</si>
  <si>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</si>
  <si>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</si>
  <si>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</si>
  <si>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</si>
  <si>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</si>
  <si>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</si>
  <si>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</si>
  <si>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</si>
  <si>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</si>
  <si>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</si>
  <si>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</si>
  <si>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</si>
  <si>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</si>
  <si>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</si>
  <si>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</si>
  <si>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</si>
  <si>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</si>
  <si>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</si>
  <si>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</si>
  <si>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</si>
  <si>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</si>
  <si>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</si>
  <si>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</si>
  <si>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</si>
  <si>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</si>
  <si>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</si>
  <si>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</si>
  <si>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</si>
  <si>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</si>
  <si>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</si>
  <si>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</si>
  <si>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</si>
  <si>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</si>
  <si>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</si>
  <si>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</si>
  <si>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</si>
  <si>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</si>
  <si>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</si>
  <si>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</si>
  <si>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</si>
  <si>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</si>
  <si>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</si>
  <si>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</si>
  <si>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</si>
  <si>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</si>
  <si>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</si>
  <si>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</si>
  <si>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</si>
  <si>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</si>
  <si>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</si>
  <si>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</si>
  <si>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</si>
  <si>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</si>
  <si>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</si>
  <si>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</si>
  <si>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</si>
  <si>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</si>
  <si>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</si>
  <si>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</si>
  <si>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</si>
  <si>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</si>
  <si>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</si>
  <si>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</si>
  <si>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</si>
  <si>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</si>
  <si>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</si>
  <si>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</si>
  <si>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</si>
  <si>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</si>
  <si>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</si>
  <si>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</si>
  <si>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</si>
  <si>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</si>
  <si>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</si>
  <si>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</si>
  <si>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</si>
  <si>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</si>
  <si>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</si>
  <si>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</si>
  <si>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</si>
  <si>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</si>
  <si>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</si>
  <si>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</si>
  <si>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</si>
  <si>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</si>
  <si>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</si>
  <si>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</si>
  <si>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</si>
  <si>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</si>
  <si>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</si>
  <si>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</si>
  <si>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</si>
  <si>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</si>
  <si>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</si>
  <si>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</si>
  <si>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</si>
  <si>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</si>
  <si>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</si>
  <si>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</si>
  <si>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</si>
  <si>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</si>
  <si>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</si>
  <si>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</si>
  <si>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</si>
  <si>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</si>
  <si>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</si>
  <si>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</si>
  <si>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</si>
  <si>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</si>
  <si>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</si>
  <si>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</si>
  <si>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</si>
  <si>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</si>
  <si>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</si>
  <si>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</si>
  <si>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</si>
  <si>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</si>
  <si>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</si>
  <si>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</si>
  <si>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</si>
  <si>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</si>
  <si>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</si>
  <si>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</si>
  <si>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</si>
  <si>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</si>
  <si>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</si>
  <si>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</si>
  <si>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</si>
  <si>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</si>
  <si>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</si>
  <si>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</si>
  <si>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</si>
  <si>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</si>
  <si>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</si>
  <si>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</si>
  <si>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</si>
  <si>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</si>
  <si>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</si>
  <si>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</si>
  <si>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</si>
  <si>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</si>
  <si>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</si>
  <si>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</si>
  <si>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</si>
  <si>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</si>
  <si>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</si>
  <si>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</si>
  <si>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</si>
  <si>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</si>
  <si>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</si>
  <si>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</si>
  <si>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</si>
  <si>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</si>
  <si>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</si>
  <si>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</si>
  <si>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</si>
  <si>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</si>
  <si>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</si>
  <si>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</si>
  <si>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</si>
  <si>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</si>
  <si>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</si>
  <si>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</si>
  <si>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</si>
  <si>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</si>
  <si>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</si>
  <si>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</si>
  <si>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</si>
  <si>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</si>
  <si>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</si>
  <si>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</si>
  <si>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</si>
  <si>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</si>
  <si>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</si>
  <si>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</si>
  <si>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</si>
  <si>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</si>
  <si>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</si>
  <si>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</si>
  <si>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</si>
  <si>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</si>
  <si>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</si>
  <si>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</si>
  <si>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</si>
  <si>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</si>
  <si>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</si>
  <si>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</si>
  <si>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</si>
  <si>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</si>
  <si>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</si>
  <si>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</si>
  <si>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</si>
  <si>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</si>
  <si>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</si>
  <si>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</si>
  <si>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</si>
  <si>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</si>
  <si>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</si>
  <si>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</si>
  <si>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</si>
  <si>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</si>
  <si>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</si>
  <si>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</si>
  <si>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</si>
  <si>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</si>
  <si>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</si>
  <si>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</si>
  <si>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</si>
  <si>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</si>
  <si>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</si>
  <si>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</si>
  <si>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</si>
  <si>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</si>
  <si>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</si>
  <si>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</si>
  <si>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</si>
  <si>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</si>
  <si>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</si>
  <si>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</si>
  <si>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</si>
  <si>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</si>
  <si>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</si>
  <si>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</si>
  <si>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</si>
  <si>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</si>
  <si>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</si>
  <si>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</si>
  <si>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</si>
  <si>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</si>
  <si>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</si>
  <si>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</si>
  <si>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</si>
  <si>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</si>
  <si>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</si>
  <si>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</si>
  <si>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</si>
  <si>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</si>
  <si>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</si>
  <si>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</si>
  <si>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</si>
  <si>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</si>
  <si>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</si>
  <si>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</si>
  <si>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</si>
  <si>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</si>
  <si>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</si>
  <si>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</si>
  <si>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</si>
  <si>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</si>
  <si>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</si>
  <si>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</si>
  <si>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</si>
  <si>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</si>
  <si>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</si>
  <si>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</si>
  <si>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</si>
  <si>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</si>
  <si>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</si>
  <si>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</si>
  <si>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</si>
  <si>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</si>
  <si>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</si>
  <si>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</si>
  <si>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</si>
  <si>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</si>
  <si>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</si>
  <si>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</si>
  <si>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</si>
  <si>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</si>
  <si>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</si>
  <si>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</si>
  <si>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</si>
  <si>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</si>
  <si>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</si>
  <si>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</si>
  <si>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</si>
  <si>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</si>
  <si>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</si>
  <si>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</si>
  <si>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</si>
  <si>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</si>
  <si>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</si>
  <si>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</si>
  <si>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</si>
  <si>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</si>
  <si>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</si>
  <si>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</si>
  <si>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</si>
  <si>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</si>
  <si>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</si>
  <si>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</si>
  <si>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</si>
  <si>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</si>
  <si>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</si>
  <si>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</si>
  <si>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</si>
  <si>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</si>
  <si>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</si>
  <si>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</si>
  <si>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</si>
  <si>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</si>
  <si>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</si>
  <si>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</si>
  <si>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</si>
  <si>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</si>
  <si>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</si>
  <si>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</si>
  <si>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</si>
  <si>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</si>
  <si>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</si>
  <si>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</si>
  <si>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</si>
  <si>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</si>
  <si>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</si>
  <si>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</si>
  <si>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</si>
  <si>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</si>
  <si>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</si>
  <si>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</si>
  <si>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</si>
  <si>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</si>
  <si>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</si>
  <si>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</si>
  <si>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</si>
  <si>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</si>
  <si>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</si>
  <si>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</si>
  <si>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</si>
  <si>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</si>
  <si>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</si>
  <si>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</si>
  <si>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</si>
  <si>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</si>
  <si>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</si>
  <si>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</si>
  <si>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</si>
  <si>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</si>
  <si>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</si>
  <si>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</si>
  <si>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</si>
  <si>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</si>
  <si>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</si>
  <si>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</si>
  <si>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</si>
  <si>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</si>
  <si>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</si>
  <si>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</si>
  <si>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</si>
  <si>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</si>
  <si>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</si>
  <si>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</si>
  <si>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</si>
  <si>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</si>
  <si>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</si>
  <si>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</si>
  <si>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</si>
  <si>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</si>
  <si>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</si>
  <si>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</si>
  <si>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</si>
  <si>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</si>
  <si>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</si>
  <si>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</si>
  <si>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</si>
  <si>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</si>
  <si>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</si>
  <si>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</si>
  <si>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</si>
  <si>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</si>
  <si>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</si>
  <si>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</si>
  <si>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</si>
  <si>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</si>
  <si>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</si>
  <si>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</si>
  <si>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</si>
  <si>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</si>
  <si>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</si>
  <si>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</si>
  <si>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</si>
  <si>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</si>
  <si>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</si>
  <si>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</si>
  <si>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</si>
  <si>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</si>
  <si>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</si>
  <si>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</si>
  <si>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</si>
  <si>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</si>
  <si>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</si>
  <si>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</si>
  <si>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</si>
  <si>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</si>
  <si>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</si>
  <si>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</si>
  <si>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</si>
  <si>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</si>
  <si>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</si>
  <si>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</si>
  <si>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</si>
  <si>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</si>
  <si>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</si>
  <si>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</si>
  <si>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</si>
  <si>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</si>
  <si>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</si>
  <si>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</si>
  <si>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</si>
  <si>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</si>
  <si>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</si>
  <si>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</si>
  <si>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</si>
  <si>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</si>
  <si>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</si>
  <si>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</si>
  <si>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</si>
  <si>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</si>
  <si>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</si>
  <si>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</si>
  <si>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</si>
  <si>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</si>
  <si>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</si>
  <si>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</si>
  <si>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</si>
  <si>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</si>
  <si>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</si>
  <si>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</si>
  <si>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</si>
  <si>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</si>
  <si>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</si>
  <si>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</si>
  <si>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</si>
  <si>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</si>
  <si>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</si>
  <si>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</si>
  <si>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</si>
  <si>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</si>
  <si>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</si>
  <si>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</si>
  <si>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</si>
  <si>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</si>
  <si>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</si>
  <si>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</si>
  <si>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</si>
  <si>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</si>
  <si>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</si>
  <si>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</si>
  <si>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</si>
  <si>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</si>
  <si>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</si>
  <si>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</si>
  <si>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</si>
  <si>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</si>
  <si>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</si>
  <si>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</si>
  <si>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</si>
  <si>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</si>
  <si>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</si>
  <si>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</si>
  <si>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</si>
  <si>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</si>
  <si>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</si>
  <si>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</si>
  <si>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</si>
  <si>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</si>
  <si>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</si>
  <si>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</si>
  <si>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</si>
  <si>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</si>
  <si>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</si>
  <si>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</si>
  <si>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</si>
  <si>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</si>
  <si>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</si>
  <si>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</si>
  <si>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</si>
  <si>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</si>
  <si>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</si>
  <si>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</si>
  <si>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</si>
  <si>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</si>
  <si>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</si>
  <si>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</si>
  <si>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</si>
  <si>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</si>
  <si>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</si>
  <si>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</si>
  <si>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</si>
  <si>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</si>
  <si>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</si>
  <si>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</si>
  <si>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</si>
  <si>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</si>
  <si>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</si>
  <si>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</si>
  <si>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</si>
  <si>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</si>
  <si>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</si>
  <si>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</si>
  <si>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</si>
  <si>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</si>
  <si>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</si>
  <si>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</si>
  <si>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</si>
  <si>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</si>
  <si>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</si>
  <si>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</si>
  <si>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</si>
  <si>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</si>
  <si>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</si>
  <si>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</si>
  <si>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</si>
  <si>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</si>
  <si>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</si>
  <si>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</si>
  <si>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</si>
  <si>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</si>
  <si>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</si>
  <si>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</si>
  <si>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</si>
  <si>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</si>
  <si>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</si>
  <si>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</si>
  <si>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</si>
  <si>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</si>
  <si>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</si>
  <si>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</si>
  <si>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</si>
  <si>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</si>
  <si>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</si>
  <si>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</si>
  <si>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</si>
  <si>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</si>
  <si>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</si>
  <si>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</si>
  <si>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</si>
  <si>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</si>
  <si>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</si>
  <si>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</si>
  <si>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</si>
  <si>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</si>
  <si>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</si>
  <si>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</si>
  <si>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</si>
  <si>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</si>
  <si>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</si>
  <si>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</si>
  <si>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</si>
  <si>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</si>
  <si>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</si>
  <si>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</si>
  <si>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</si>
  <si>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</si>
  <si>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</si>
  <si>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</si>
  <si>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</si>
  <si>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</si>
  <si>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</si>
  <si>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</si>
  <si>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</si>
  <si>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</si>
  <si>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</si>
  <si>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</si>
  <si>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</si>
  <si>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</si>
  <si>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</si>
  <si>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</si>
  <si>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</si>
  <si>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</si>
  <si>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</si>
  <si>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</si>
  <si>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</si>
  <si>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</si>
  <si>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</si>
  <si>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</si>
  <si>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</si>
  <si>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</si>
  <si>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</si>
  <si>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</si>
  <si>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</si>
  <si>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</si>
  <si>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</si>
  <si>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</si>
  <si>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</si>
  <si>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</si>
  <si>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</si>
  <si>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</si>
  <si>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</si>
  <si>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</si>
  <si>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</si>
  <si>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</si>
  <si>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</si>
  <si>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</si>
  <si>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</si>
  <si>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</si>
  <si>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</si>
  <si>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</si>
  <si>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</si>
  <si>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</si>
  <si>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</si>
  <si>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</si>
  <si>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</si>
  <si>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</si>
  <si>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</si>
  <si>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</si>
  <si>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</si>
  <si>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</si>
  <si>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</si>
  <si>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</si>
  <si>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</si>
  <si>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</si>
  <si>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</si>
  <si>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</si>
  <si>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</si>
  <si>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</si>
  <si>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</si>
  <si>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</si>
  <si>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</si>
  <si>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</si>
  <si>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</si>
  <si>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</si>
  <si>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</si>
  <si>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</si>
  <si>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</si>
  <si>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</si>
  <si>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</si>
  <si>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</si>
  <si>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</si>
  <si>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</si>
  <si>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</si>
  <si>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</si>
  <si>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</si>
  <si>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</si>
  <si>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</si>
  <si>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</si>
  <si>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</si>
  <si>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</si>
  <si>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</si>
  <si>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</si>
  <si>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</si>
  <si>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</si>
  <si>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</si>
  <si>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</si>
  <si>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</si>
  <si>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</si>
  <si>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</si>
  <si>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</si>
  <si>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</si>
  <si>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</si>
  <si>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</si>
  <si>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</si>
  <si>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</si>
  <si>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</si>
  <si>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</si>
  <si>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</si>
  <si>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</si>
  <si>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</si>
  <si>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</si>
  <si>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</si>
  <si>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</si>
  <si>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</si>
  <si>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</si>
  <si>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</si>
  <si>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</si>
  <si>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</si>
  <si>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</si>
  <si>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</si>
  <si>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</si>
  <si>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</si>
  <si>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</si>
  <si>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</si>
  <si>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</si>
  <si>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</si>
  <si>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</si>
  <si>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</si>
  <si>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</si>
  <si>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</si>
  <si>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</si>
  <si>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</si>
  <si>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</si>
  <si>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</si>
  <si>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</si>
  <si>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</si>
  <si>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</si>
  <si>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</si>
  <si>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</si>
  <si>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</si>
  <si>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</si>
  <si>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</si>
  <si>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</si>
  <si>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</si>
  <si>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</si>
  <si>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</si>
  <si>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</si>
  <si>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</si>
  <si>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</si>
  <si>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</si>
  <si>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</si>
  <si>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</si>
  <si>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</si>
  <si>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</si>
  <si>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</si>
  <si>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</si>
  <si>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</si>
  <si>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</si>
  <si>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</si>
  <si>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</si>
  <si>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</si>
  <si>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</si>
  <si>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</si>
  <si>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</si>
  <si>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</si>
  <si>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</si>
  <si>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</si>
  <si>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</si>
  <si>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</si>
  <si>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</si>
  <si>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</si>
  <si>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</si>
  <si>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</si>
  <si>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</si>
  <si>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</si>
  <si>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</si>
  <si>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</si>
  <si>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</si>
  <si>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</si>
  <si>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</si>
  <si>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</si>
  <si>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</si>
  <si>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</si>
  <si>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</si>
  <si>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</si>
  <si>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</si>
  <si>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</si>
  <si>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</si>
  <si>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</si>
  <si>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</si>
  <si>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</si>
  <si>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</si>
  <si>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</si>
  <si>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</si>
  <si>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</si>
  <si>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</si>
  <si>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</si>
  <si>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</si>
  <si>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</si>
  <si>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</si>
  <si>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</si>
  <si>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</si>
  <si>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</si>
  <si>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</si>
  <si>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</si>
  <si>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</si>
  <si>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</si>
  <si>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</si>
  <si>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</si>
  <si>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</si>
  <si>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</si>
  <si>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</si>
  <si>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</si>
  <si>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</si>
  <si>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</si>
  <si>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</si>
  <si>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</si>
  <si>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</si>
  <si>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</si>
  <si>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</si>
  <si>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</si>
  <si>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</si>
  <si>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</si>
  <si>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</si>
  <si>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</si>
  <si>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</si>
  <si>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</si>
  <si>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</si>
  <si>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</si>
  <si>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</si>
  <si>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</si>
  <si>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</si>
  <si>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</si>
  <si>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</si>
  <si>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</si>
  <si>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</si>
  <si>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</si>
  <si>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</si>
  <si>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</si>
  <si>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</si>
  <si>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</si>
  <si>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</si>
  <si>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</si>
  <si>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</si>
  <si>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</si>
  <si>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</si>
  <si>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</si>
  <si>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</si>
  <si>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</si>
  <si>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</si>
  <si>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</si>
  <si>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</si>
  <si>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</si>
  <si>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</si>
  <si>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</si>
  <si>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</si>
  <si>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</si>
  <si>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</si>
  <si>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</si>
  <si>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</si>
  <si>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</si>
  <si>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</si>
  <si>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</si>
  <si>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</si>
  <si>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</si>
  <si>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</si>
  <si>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</si>
  <si>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</si>
  <si>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</si>
  <si>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</si>
  <si>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</si>
  <si>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</si>
  <si>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</si>
  <si>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</si>
  <si>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</si>
  <si>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</si>
  <si>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</si>
  <si>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</si>
  <si>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</si>
  <si>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</si>
  <si>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</si>
  <si>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</si>
  <si>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</si>
  <si>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</si>
  <si>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</si>
  <si>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</si>
  <si>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</si>
  <si>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</si>
  <si>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</si>
  <si>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</si>
  <si>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</si>
  <si>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</si>
  <si>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</si>
  <si>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</si>
  <si>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</si>
  <si>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</si>
  <si>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</si>
  <si>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</si>
  <si>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</si>
  <si>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</si>
  <si>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</si>
  <si>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</si>
  <si>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</si>
  <si>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</si>
  <si>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</si>
  <si>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</si>
  <si>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</si>
  <si>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</si>
  <si>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</si>
  <si>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</si>
  <si>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</si>
  <si>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</si>
  <si>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</si>
  <si>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</si>
  <si>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</si>
  <si>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</si>
  <si>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</si>
  <si>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</si>
  <si>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</si>
  <si>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</si>
  <si>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</si>
  <si>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</si>
  <si>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</si>
  <si>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</si>
  <si>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</si>
  <si>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</si>
  <si>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</si>
  <si>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</si>
  <si>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</si>
  <si>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</si>
  <si>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</si>
  <si>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</si>
  <si>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</si>
  <si>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</si>
  <si>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</si>
  <si>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</si>
  <si>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</si>
  <si>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</si>
  <si>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</si>
  <si>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</si>
  <si>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</si>
  <si>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</si>
  <si>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</si>
  <si>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</si>
  <si>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</si>
  <si>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</si>
  <si>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</si>
  <si>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</si>
  <si>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</si>
  <si>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</si>
  <si>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</si>
  <si>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</si>
  <si>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</si>
  <si>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</si>
  <si>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</si>
  <si>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</si>
  <si>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</si>
  <si>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</si>
  <si>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</si>
  <si>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</si>
  <si>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</si>
  <si>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</si>
  <si>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</si>
  <si>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</si>
  <si>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</si>
  <si>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</si>
  <si>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</si>
  <si>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</si>
  <si>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</si>
  <si>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</si>
  <si>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</si>
  <si>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</si>
  <si>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</si>
  <si>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</si>
  <si>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</si>
  <si>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</si>
  <si>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</si>
  <si>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</si>
  <si>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</si>
  <si>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</si>
  <si>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</si>
  <si>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</si>
  <si>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</si>
  <si>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</si>
  <si>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</si>
  <si>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</si>
  <si>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</si>
  <si>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</si>
  <si>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</si>
  <si>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</si>
  <si>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</si>
  <si>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</si>
  <si>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</si>
  <si>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</si>
  <si>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</si>
  <si>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</si>
  <si>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</si>
  <si>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</si>
  <si>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</si>
  <si>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</si>
  <si>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</si>
  <si>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</si>
  <si>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</si>
  <si>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</si>
  <si>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</si>
  <si>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</si>
  <si>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</si>
  <si>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</si>
  <si>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</si>
  <si>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</si>
  <si>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</si>
  <si>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</si>
  <si>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</si>
  <si>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</si>
  <si>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</si>
  <si>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</si>
  <si>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</si>
  <si>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</si>
  <si>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</si>
  <si>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</si>
  <si>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</si>
  <si>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</si>
  <si>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</si>
  <si>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</si>
  <si>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</si>
  <si>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</si>
  <si>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</si>
  <si>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</si>
  <si>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</si>
  <si>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</si>
  <si>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</si>
  <si>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</si>
  <si>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</si>
  <si>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</si>
  <si>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</si>
  <si>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</si>
  <si>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</si>
  <si>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</si>
  <si>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</si>
  <si>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</si>
  <si>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</si>
  <si>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</si>
  <si>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</si>
  <si>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</si>
  <si>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</si>
  <si>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</si>
  <si>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</si>
  <si>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</si>
  <si>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</si>
  <si>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</si>
  <si>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</si>
  <si>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</si>
  <si>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</si>
  <si>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</si>
  <si>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</si>
  <si>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</si>
  <si>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</si>
  <si>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</si>
  <si>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</si>
  <si>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</si>
  <si>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</si>
  <si>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</si>
  <si>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</si>
  <si>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</si>
  <si>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</si>
  <si>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</si>
  <si>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</si>
  <si>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</si>
  <si>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</si>
  <si>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</si>
  <si>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</si>
  <si>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</si>
  <si>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</si>
  <si>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</si>
  <si>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</si>
  <si>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</si>
  <si>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</si>
  <si>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</si>
  <si>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</si>
  <si>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</si>
  <si>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</si>
  <si>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</si>
  <si>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</si>
  <si>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</si>
  <si>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</si>
  <si>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</si>
  <si>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</si>
  <si>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</si>
  <si>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</si>
  <si>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</si>
  <si>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</si>
  <si>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</si>
  <si>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</si>
  <si>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</si>
  <si>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</si>
  <si>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</si>
  <si>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</si>
  <si>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</si>
  <si>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</si>
  <si>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</si>
  <si>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</si>
  <si>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</si>
  <si>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</si>
  <si>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</si>
  <si>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</si>
  <si>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</si>
  <si>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</si>
  <si>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</si>
  <si>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</si>
  <si>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</si>
  <si>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</si>
  <si>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</si>
  <si>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</si>
  <si>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</si>
  <si>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</si>
  <si>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</si>
  <si>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</si>
  <si>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</si>
  <si>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</si>
  <si>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</si>
  <si>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</si>
  <si>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</si>
  <si>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</si>
  <si>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</si>
  <si>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</si>
  <si>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</si>
  <si>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</si>
  <si>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</si>
  <si>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</si>
  <si>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</si>
  <si>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</si>
  <si>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</si>
  <si>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</si>
  <si>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</si>
  <si>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</si>
  <si>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</si>
  <si>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</si>
  <si>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</si>
  <si>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</si>
  <si>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</si>
  <si>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</si>
  <si>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</si>
  <si>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</si>
  <si>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</si>
  <si>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</si>
  <si>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</si>
  <si>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</si>
  <si>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</si>
  <si>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</si>
  <si>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</si>
  <si>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</si>
  <si>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</si>
  <si>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</si>
  <si>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</si>
  <si>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</si>
  <si>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</si>
  <si>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</si>
  <si>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</si>
  <si>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</si>
  <si>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</si>
  <si>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</si>
  <si>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</si>
  <si>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</si>
  <si>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</si>
  <si>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</si>
  <si>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</si>
  <si>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</si>
  <si>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</si>
  <si>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</si>
  <si>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</si>
  <si>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</si>
  <si>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</si>
  <si>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</si>
  <si>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</si>
  <si>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</si>
  <si>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</si>
  <si>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</si>
  <si>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</si>
  <si>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</si>
  <si>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</si>
  <si>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</si>
  <si>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</si>
  <si>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</si>
  <si>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</si>
  <si>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</si>
  <si>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</si>
  <si>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</si>
  <si>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</si>
  <si>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</si>
  <si>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</si>
  <si>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</si>
  <si>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</si>
  <si>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</si>
  <si>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</si>
  <si>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</si>
  <si>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</si>
  <si>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</si>
  <si>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</si>
  <si>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</si>
  <si>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</si>
  <si>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</si>
  <si>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</si>
  <si>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</si>
  <si>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</si>
  <si>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</si>
  <si>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</si>
  <si>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</si>
  <si>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</si>
  <si>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</si>
  <si>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</si>
  <si>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</si>
  <si>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</si>
  <si>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</si>
  <si>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</si>
  <si>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</si>
  <si>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</si>
  <si>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</si>
  <si>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</si>
  <si>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</si>
  <si>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</si>
  <si>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</si>
  <si>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</si>
  <si>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</si>
  <si>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</si>
  <si>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</si>
  <si>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</si>
  <si>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</si>
  <si>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</si>
  <si>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</si>
  <si>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</si>
  <si>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</si>
  <si>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</si>
  <si>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</si>
  <si>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</si>
  <si>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</si>
  <si>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</si>
  <si>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</si>
  <si>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</si>
  <si>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</si>
  <si>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</si>
  <si>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</si>
  <si>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</si>
  <si>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</si>
  <si>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</si>
  <si>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</si>
  <si>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</si>
  <si>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</si>
  <si>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</si>
  <si>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</si>
  <si>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</si>
  <si>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</si>
  <si>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</si>
  <si>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</si>
  <si>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</si>
  <si>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</si>
  <si>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</si>
  <si>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</si>
  <si>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</si>
  <si>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</si>
  <si>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</si>
  <si>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</si>
  <si>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</si>
  <si>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</si>
  <si>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</si>
  <si>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</si>
  <si>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</si>
  <si>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</si>
  <si>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</si>
  <si>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</si>
  <si>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</si>
  <si>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</si>
  <si>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</si>
  <si>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</si>
  <si>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</si>
  <si>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</si>
  <si>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</si>
  <si>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</si>
  <si>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</si>
  <si>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</si>
  <si>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</si>
  <si>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</si>
  <si>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</si>
  <si>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</si>
  <si>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</si>
  <si>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</si>
  <si>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</si>
  <si>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</si>
  <si>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</si>
  <si>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</si>
  <si>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</si>
  <si>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</si>
  <si>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</si>
  <si>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</si>
  <si>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</si>
  <si>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</si>
  <si>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</si>
  <si>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</si>
  <si>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</si>
  <si>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</si>
  <si>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</si>
  <si>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</si>
  <si>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</si>
  <si>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</si>
  <si>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</si>
  <si>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</si>
  <si>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</si>
  <si>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</si>
  <si>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</si>
  <si>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</si>
  <si>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</si>
  <si>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</si>
  <si>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</si>
  <si>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</si>
  <si>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</si>
  <si>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</si>
  <si>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</si>
  <si>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</si>
  <si>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</si>
  <si>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</si>
  <si>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</si>
  <si>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</si>
  <si>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</si>
  <si>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</si>
  <si>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</si>
  <si>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</si>
  <si>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</si>
  <si>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</si>
  <si>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</si>
  <si>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</si>
  <si>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</si>
  <si>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</si>
  <si>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</si>
  <si>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</si>
  <si>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</si>
  <si>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</si>
  <si>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</si>
  <si>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</si>
  <si>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</si>
  <si>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</si>
  <si>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</si>
  <si>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</si>
  <si>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</si>
  <si>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</si>
  <si>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</si>
  <si>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</si>
  <si>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</si>
  <si>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</si>
  <si>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</si>
  <si>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</si>
  <si>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</si>
  <si>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</si>
  <si>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</si>
  <si>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</si>
  <si>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</si>
  <si>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</si>
  <si>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</si>
  <si>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</si>
  <si>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</si>
  <si>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</si>
  <si>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</si>
  <si>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</si>
  <si>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</si>
  <si>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</si>
  <si>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</si>
  <si>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</si>
  <si>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</si>
  <si>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</si>
  <si>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</si>
  <si>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</si>
  <si>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</si>
  <si>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</si>
  <si>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</si>
  <si>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</si>
  <si>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</si>
  <si>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</si>
  <si>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</si>
  <si>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</si>
  <si>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</si>
  <si>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</si>
  <si>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</si>
  <si>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</si>
  <si>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</si>
  <si>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</si>
  <si>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</si>
  <si>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</si>
  <si>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</si>
  <si>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</si>
  <si>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</si>
  <si>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</si>
  <si>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</si>
  <si>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</si>
  <si>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</si>
  <si>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</si>
  <si>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</si>
  <si>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</si>
  <si>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</si>
  <si>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</si>
  <si>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</si>
  <si>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</si>
  <si>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</si>
  <si>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</si>
  <si>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</si>
  <si>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</si>
  <si>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</si>
  <si>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</si>
  <si>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</si>
  <si>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</si>
  <si>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</si>
  <si>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</si>
  <si>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</si>
  <si>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</si>
  <si>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</si>
  <si>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</si>
  <si>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</si>
  <si>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</si>
  <si>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</si>
  <si>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</si>
  <si>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</si>
  <si>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</si>
  <si>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</si>
  <si>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</si>
  <si>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</si>
  <si>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</si>
  <si>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</si>
  <si>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</si>
  <si>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</si>
  <si>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</si>
  <si>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</si>
  <si>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</si>
  <si>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</si>
  <si>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</si>
  <si>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</si>
  <si>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</si>
  <si>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</si>
  <si>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</si>
  <si>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</si>
  <si>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</si>
  <si>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</si>
  <si>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</si>
  <si>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</si>
  <si>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</si>
  <si>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</si>
  <si>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</si>
  <si>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</si>
  <si>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</si>
  <si>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</si>
  <si>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</si>
  <si>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</si>
  <si>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</si>
  <si>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</si>
  <si>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</si>
  <si>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</si>
  <si>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</si>
  <si>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</si>
  <si>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</si>
  <si>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</si>
  <si>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</si>
  <si>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</si>
  <si>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</si>
  <si>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</si>
  <si>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</si>
  <si>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</si>
  <si>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</si>
  <si>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</si>
  <si>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</si>
  <si>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</si>
  <si>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</si>
  <si>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</si>
  <si>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</si>
  <si>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</si>
  <si>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</si>
  <si>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</si>
  <si>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</si>
  <si>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</si>
  <si>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</si>
  <si>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</si>
  <si>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</si>
  <si>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</si>
  <si>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</si>
  <si>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</si>
  <si>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</si>
  <si>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</si>
  <si>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</si>
  <si>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</si>
  <si>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</si>
  <si>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</si>
  <si>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</si>
  <si>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</si>
  <si>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</si>
  <si>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</si>
  <si>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</si>
  <si>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</si>
  <si>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</si>
  <si>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</si>
  <si>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</si>
  <si>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</si>
  <si>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</si>
  <si>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</si>
  <si>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</si>
  <si>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</si>
  <si>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</si>
  <si>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</si>
  <si>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</si>
  <si>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</si>
  <si>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</si>
  <si>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</si>
  <si>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</si>
  <si>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</si>
  <si>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</si>
  <si>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</si>
  <si>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</si>
  <si>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</si>
  <si>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</si>
  <si>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</si>
  <si>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</si>
  <si>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</si>
  <si>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</si>
  <si>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</si>
  <si>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</si>
  <si>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</si>
  <si>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</si>
  <si>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</si>
  <si>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</si>
  <si>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</si>
  <si>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</si>
  <si>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</si>
  <si>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</si>
  <si>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</si>
  <si>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</si>
  <si>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</si>
  <si>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</si>
  <si>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</si>
  <si>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</si>
  <si>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</si>
  <si>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</si>
  <si>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</si>
  <si>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</si>
  <si>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</si>
  <si>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</si>
  <si>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</si>
  <si>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</si>
  <si>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</si>
  <si>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</si>
  <si>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</si>
  <si>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</si>
  <si>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</si>
  <si>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</si>
  <si>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</si>
  <si>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</si>
  <si>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</si>
  <si>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</si>
  <si>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</si>
  <si>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</si>
  <si>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</si>
  <si>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</si>
  <si>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</si>
  <si>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</si>
  <si>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</si>
  <si>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</si>
  <si>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</si>
  <si>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</si>
  <si>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</si>
  <si>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</si>
  <si>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</si>
  <si>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</si>
  <si>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</si>
  <si>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</si>
  <si>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</si>
  <si>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</si>
  <si>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</si>
  <si>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</si>
  <si>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</si>
  <si>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</si>
  <si>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</si>
  <si>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</si>
  <si>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</si>
  <si>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</si>
  <si>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</si>
  <si>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</si>
  <si>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</si>
  <si>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</si>
  <si>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</si>
  <si>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</si>
  <si>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</si>
  <si>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</si>
  <si>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</si>
  <si>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</si>
  <si>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</si>
  <si>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</si>
  <si>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</si>
  <si>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</si>
  <si>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</si>
  <si>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</si>
  <si>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</si>
  <si>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</si>
  <si>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</si>
  <si>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</si>
  <si>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</si>
  <si>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</si>
  <si>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</si>
  <si>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</si>
  <si>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</si>
  <si>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</si>
  <si>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</si>
  <si>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</si>
  <si>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</si>
  <si>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</si>
  <si>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</si>
  <si>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</si>
  <si>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</si>
  <si>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</si>
  <si>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</si>
  <si>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</si>
  <si>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</si>
  <si>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</si>
  <si>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</si>
  <si>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</si>
  <si>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</si>
  <si>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</si>
  <si>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</si>
  <si>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</si>
  <si>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</si>
  <si>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</si>
  <si>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</si>
  <si>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</si>
  <si>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</si>
  <si>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</si>
  <si>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</si>
  <si>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</si>
  <si>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</si>
  <si>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</si>
  <si>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</si>
  <si>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</si>
  <si>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</si>
  <si>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</si>
  <si>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</si>
  <si>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</si>
  <si>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</si>
  <si>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</si>
  <si>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</si>
  <si>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</si>
  <si>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</si>
  <si>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</si>
  <si>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</si>
  <si>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</si>
  <si>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</si>
  <si>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</si>
  <si>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</si>
  <si>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</si>
  <si>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</si>
  <si>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</si>
  <si>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</si>
  <si>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</si>
  <si>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</si>
  <si>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</si>
  <si>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</si>
  <si>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</si>
  <si>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</si>
  <si>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</si>
  <si>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</si>
  <si>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</si>
  <si>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</si>
  <si>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</si>
  <si>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</si>
  <si>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</si>
  <si>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</si>
  <si>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</si>
  <si>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</si>
  <si>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</si>
  <si>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</si>
  <si>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</si>
  <si>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</si>
  <si>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</si>
  <si>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</si>
  <si>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</si>
  <si>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</si>
  <si>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</si>
  <si>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</si>
  <si>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</si>
  <si>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</si>
  <si>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</si>
  <si>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</si>
  <si>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</si>
  <si>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</si>
  <si>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</si>
  <si>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</si>
  <si>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</si>
  <si>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</si>
  <si>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</si>
  <si>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</si>
  <si>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</si>
  <si>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</si>
  <si>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</si>
  <si>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</si>
  <si>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</si>
  <si>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</si>
  <si>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</si>
  <si>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</si>
  <si>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</si>
  <si>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</si>
  <si>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</si>
  <si>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</si>
  <si>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</si>
  <si>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</si>
  <si>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</si>
  <si>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</si>
  <si>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</si>
  <si>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</si>
  <si>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</si>
  <si>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</si>
  <si>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</si>
  <si>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</si>
  <si>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</si>
  <si>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</si>
  <si>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</si>
  <si>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</si>
  <si>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</si>
  <si>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</si>
  <si>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</si>
  <si>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</si>
  <si>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</si>
  <si>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</si>
  <si>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</si>
  <si>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</si>
  <si>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</si>
  <si>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</si>
  <si>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</si>
  <si>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</si>
  <si>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</si>
  <si>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</si>
  <si>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</si>
  <si>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</si>
  <si>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</si>
  <si>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</si>
  <si>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</si>
  <si>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</si>
  <si>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</si>
  <si>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</si>
  <si>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</si>
  <si>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</si>
  <si>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</si>
  <si>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</si>
  <si>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</si>
  <si>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</si>
  <si>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</si>
  <si>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</si>
  <si>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</si>
  <si>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</si>
  <si>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</si>
  <si>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</si>
  <si>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</si>
  <si>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</si>
  <si>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</si>
  <si>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</si>
  <si>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</si>
  <si>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</si>
  <si>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</si>
  <si>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</si>
  <si>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</si>
  <si>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</si>
  <si>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</si>
  <si>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</si>
  <si>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</si>
  <si>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</si>
  <si>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</si>
  <si>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</si>
  <si>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</si>
  <si>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</si>
  <si>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</si>
  <si>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</si>
  <si>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</si>
  <si>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</si>
  <si>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</si>
  <si>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</si>
  <si>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</si>
  <si>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</si>
  <si>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</si>
  <si>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</si>
  <si>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</si>
  <si>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</si>
  <si>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</si>
  <si>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</si>
  <si>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</si>
  <si>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</si>
  <si>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</si>
  <si>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</si>
  <si>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</si>
  <si>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</si>
  <si>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</si>
  <si>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</si>
  <si>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</si>
  <si>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</si>
  <si>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</si>
  <si>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</si>
  <si>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</si>
  <si>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</si>
  <si>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</si>
  <si>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</si>
  <si>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</si>
  <si>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</si>
  <si>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</si>
  <si>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</si>
  <si>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</si>
  <si>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</si>
  <si>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</si>
  <si>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</si>
  <si>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</si>
  <si>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</si>
  <si>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</si>
  <si>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</si>
  <si>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</si>
  <si>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</si>
  <si>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</si>
  <si>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</si>
  <si>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</si>
  <si>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</si>
  <si>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</si>
  <si>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</si>
  <si>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</si>
  <si>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</si>
  <si>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</si>
  <si>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</si>
  <si>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</si>
  <si>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</si>
  <si>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</si>
  <si>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</si>
  <si>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</si>
  <si>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</si>
  <si>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</si>
  <si>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</si>
  <si>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</si>
  <si>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</si>
  <si>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</si>
  <si>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</si>
  <si>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</si>
  <si>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</si>
  <si>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</si>
  <si>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</si>
  <si>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</si>
  <si>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</si>
  <si>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</si>
  <si>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</si>
  <si>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</si>
  <si>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</si>
  <si>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</si>
  <si>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</si>
  <si>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</si>
  <si>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</si>
  <si>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</si>
  <si>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</si>
  <si>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</si>
  <si>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</si>
  <si>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</si>
  <si>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</si>
  <si>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</si>
  <si>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</si>
  <si>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</si>
  <si>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</si>
  <si>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</si>
  <si>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</si>
  <si>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</si>
  <si>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</si>
  <si>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</si>
  <si>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</si>
  <si>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</si>
  <si>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</si>
  <si>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</si>
  <si>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</si>
  <si>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</si>
  <si>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</si>
  <si>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</si>
  <si>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</si>
  <si>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</si>
  <si>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</si>
  <si>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</si>
  <si>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</si>
  <si>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</si>
  <si>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</si>
  <si>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</si>
  <si>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</si>
  <si>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</si>
  <si>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</si>
  <si>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</si>
  <si>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</si>
  <si>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</si>
  <si>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</si>
  <si>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</si>
  <si>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</si>
  <si>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</si>
  <si>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</si>
  <si>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</si>
  <si>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</si>
  <si>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</si>
  <si>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</si>
  <si>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</si>
  <si>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</si>
  <si>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</si>
  <si>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</si>
  <si>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</si>
  <si>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</si>
  <si>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</si>
  <si>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</si>
  <si>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</si>
  <si>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</si>
  <si>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</si>
  <si>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</si>
  <si>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</si>
  <si>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</si>
  <si>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</si>
  <si>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</si>
  <si>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</si>
  <si>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</si>
  <si>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</si>
  <si>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</si>
  <si>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</si>
  <si>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</si>
  <si>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</si>
  <si>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</si>
  <si>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</si>
  <si>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</si>
  <si>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</si>
  <si>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</si>
  <si>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</si>
  <si>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</si>
  <si>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</si>
  <si>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</si>
  <si>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</si>
  <si>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</si>
  <si>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</si>
  <si>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</si>
  <si>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</si>
  <si>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</si>
  <si>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</si>
  <si>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</si>
  <si>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</si>
  <si>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</si>
  <si>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</si>
  <si>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</si>
  <si>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</si>
  <si>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</si>
  <si>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</si>
  <si>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</si>
  <si>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</si>
  <si>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</si>
  <si>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</si>
  <si>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</si>
  <si>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</si>
  <si>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</si>
  <si>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</si>
  <si>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</si>
  <si>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</si>
  <si>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</si>
  <si>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</si>
  <si>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</si>
  <si>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</si>
  <si>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</si>
  <si>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</si>
  <si>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</si>
  <si>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</si>
  <si>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</si>
  <si>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</si>
  <si>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</si>
  <si>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</si>
  <si>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</si>
  <si>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</si>
  <si>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</si>
  <si>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</si>
  <si>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</si>
  <si>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</si>
  <si>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</si>
  <si>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</si>
  <si>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</si>
  <si>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</si>
  <si>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</si>
  <si>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</si>
  <si>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</si>
  <si>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</si>
  <si>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</si>
  <si>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</si>
  <si>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</si>
  <si>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</si>
  <si>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</si>
  <si>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</si>
  <si>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</si>
  <si>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</si>
  <si>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</si>
  <si>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</si>
  <si>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</si>
  <si>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</si>
  <si>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</si>
  <si>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</si>
  <si>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</si>
  <si>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</si>
  <si>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</si>
  <si>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</si>
  <si>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</si>
  <si>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</si>
  <si>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</si>
  <si>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</si>
  <si>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</si>
  <si>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</si>
  <si>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</si>
  <si>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</si>
  <si>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</si>
  <si>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</si>
  <si>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</si>
  <si>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</si>
  <si>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</si>
  <si>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</si>
  <si>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</si>
  <si>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</si>
  <si>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</si>
  <si>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</si>
  <si>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</si>
  <si>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</si>
  <si>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</si>
  <si>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</si>
  <si>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</si>
  <si>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</si>
  <si>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</si>
  <si>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</si>
  <si>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</si>
  <si>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</si>
  <si>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</si>
  <si>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</si>
  <si>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</si>
  <si>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</si>
  <si>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</si>
  <si>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</si>
  <si>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</si>
  <si>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</si>
  <si>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</si>
  <si>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</si>
  <si>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</si>
  <si>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</si>
  <si>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</si>
  <si>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</si>
  <si>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</si>
  <si>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</si>
  <si>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</si>
  <si>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</si>
  <si>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</si>
  <si>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</si>
  <si>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</si>
  <si>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</si>
  <si>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</si>
  <si>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</si>
  <si>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</si>
  <si>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</si>
  <si>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</si>
  <si>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</si>
  <si>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</si>
  <si>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</si>
  <si>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</si>
  <si>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</si>
  <si>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</si>
  <si>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</si>
  <si>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</si>
  <si>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</si>
  <si>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</si>
  <si>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</si>
  <si>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</si>
  <si>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</si>
  <si>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</si>
  <si>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</si>
  <si>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</si>
  <si>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</si>
  <si>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</si>
  <si>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</si>
  <si>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</si>
  <si>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</si>
  <si>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</si>
  <si>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</si>
  <si>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</si>
  <si>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</si>
  <si>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</si>
  <si>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</si>
  <si>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</si>
  <si>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</si>
  <si>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</si>
  <si>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</si>
  <si>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</si>
  <si>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</si>
  <si>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</si>
  <si>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</si>
  <si>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</si>
  <si>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</si>
  <si>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</si>
  <si>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</si>
  <si>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</si>
  <si>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</si>
  <si>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</si>
  <si>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</si>
  <si>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</si>
  <si>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</si>
  <si>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</si>
  <si>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</si>
  <si>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</si>
  <si>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</si>
  <si>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</si>
  <si>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</si>
  <si>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</si>
  <si>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</si>
  <si>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</si>
  <si>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</si>
  <si>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</si>
  <si>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</si>
  <si>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</si>
  <si>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</si>
  <si>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</si>
  <si>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</si>
  <si>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</si>
  <si>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</si>
  <si>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</si>
  <si>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</si>
  <si>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</si>
  <si>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</si>
  <si>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</si>
  <si>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</si>
  <si>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</si>
  <si>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</si>
  <si>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</si>
  <si>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</si>
  <si>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</si>
  <si>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</si>
  <si>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</si>
  <si>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</si>
  <si>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</si>
  <si>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</si>
  <si>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</si>
  <si>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</si>
  <si>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</si>
  <si>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</si>
  <si>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</si>
  <si>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</si>
  <si>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</si>
  <si>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</si>
  <si>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</si>
  <si>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</si>
  <si>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</si>
  <si>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</si>
  <si>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</si>
  <si>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</si>
  <si>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</si>
  <si>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</si>
  <si>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</si>
  <si>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</si>
  <si>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</si>
  <si>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</si>
  <si>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</si>
  <si>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</si>
  <si>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</si>
  <si>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</si>
  <si>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</si>
  <si>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</si>
  <si>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</si>
  <si>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</si>
  <si>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</si>
  <si>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</si>
  <si>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</si>
  <si>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</si>
  <si>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</si>
  <si>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</si>
  <si>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</si>
  <si>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</si>
  <si>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</si>
  <si>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</si>
  <si>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</si>
  <si>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</si>
  <si>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</si>
  <si>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</si>
  <si>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</si>
  <si>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</si>
  <si>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</si>
  <si>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</si>
  <si>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</si>
  <si>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</si>
  <si>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</si>
  <si>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</si>
  <si>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</si>
  <si>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</si>
  <si>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</si>
  <si>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</si>
  <si>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</si>
  <si>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</si>
  <si>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</si>
  <si>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</si>
  <si>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</si>
  <si>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</si>
  <si>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</si>
  <si>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</si>
  <si>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</si>
  <si>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</si>
  <si>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</si>
  <si>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</si>
  <si>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</si>
  <si>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</si>
  <si>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</si>
  <si>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</si>
  <si>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</si>
  <si>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</si>
  <si>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</si>
  <si>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</si>
  <si>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</si>
  <si>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</si>
  <si>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</si>
  <si>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</si>
  <si>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</si>
  <si>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</si>
  <si>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</si>
  <si>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</si>
  <si>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</si>
  <si>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</si>
  <si>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</si>
  <si>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</si>
  <si>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</si>
  <si>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</si>
  <si>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</si>
  <si>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</si>
  <si>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</si>
  <si>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</si>
  <si>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</si>
  <si>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</si>
  <si>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</si>
  <si>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</si>
  <si>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</si>
  <si>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</si>
  <si>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</si>
  <si>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</si>
  <si>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</si>
  <si>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</si>
  <si>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</si>
  <si>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</si>
  <si>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</si>
  <si>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</si>
  <si>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</si>
  <si>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</si>
  <si>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</si>
  <si>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</si>
  <si>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</si>
  <si>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</si>
  <si>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</si>
  <si>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</si>
  <si>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</si>
  <si>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</si>
  <si>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</si>
  <si>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</si>
  <si>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</si>
  <si>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</si>
  <si>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</si>
  <si>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</si>
  <si>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</si>
  <si>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</si>
  <si>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</si>
  <si>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</si>
  <si>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</si>
  <si>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</si>
  <si>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</si>
  <si>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</si>
  <si>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</si>
  <si>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</si>
  <si>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</si>
  <si>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</si>
  <si>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</si>
  <si>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</si>
  <si>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</si>
  <si>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</si>
  <si>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</si>
  <si>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</si>
  <si>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</si>
  <si>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</si>
  <si>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</si>
  <si>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</si>
  <si>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</si>
  <si>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</si>
  <si>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</si>
  <si>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</si>
  <si>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</si>
  <si>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</si>
  <si>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</si>
  <si>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</si>
  <si>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</si>
  <si>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</si>
  <si>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</si>
  <si>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</si>
  <si>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</si>
  <si>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</si>
  <si>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</si>
  <si>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</si>
  <si>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</si>
  <si>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</si>
  <si>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</si>
  <si>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</si>
  <si>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</si>
  <si>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</si>
  <si>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</si>
  <si>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</si>
  <si>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</si>
  <si>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</si>
  <si>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</si>
  <si>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</si>
  <si>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</si>
  <si>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</si>
  <si>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</si>
  <si>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</si>
  <si>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</si>
  <si>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</si>
  <si>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</si>
  <si>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</si>
  <si>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</si>
  <si>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</si>
  <si>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</si>
  <si>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</si>
  <si>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</si>
  <si>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</si>
  <si>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</si>
  <si>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</si>
  <si>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</si>
  <si>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</si>
  <si>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</si>
  <si>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</si>
  <si>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</si>
  <si>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</si>
  <si>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</si>
  <si>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</si>
  <si>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</si>
  <si>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</si>
  <si>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</si>
  <si>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</si>
  <si>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</si>
  <si>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</si>
  <si>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</si>
  <si>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</si>
  <si>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</si>
  <si>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</si>
  <si>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</si>
  <si>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</si>
  <si>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</si>
  <si>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</si>
  <si>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</si>
  <si>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</si>
  <si>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</si>
  <si>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</si>
  <si>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</si>
  <si>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</si>
  <si>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</si>
  <si>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</si>
  <si>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</si>
  <si>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</si>
  <si>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</si>
  <si>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</si>
  <si>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</si>
  <si>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</si>
  <si>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</si>
  <si>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</si>
  <si>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</si>
  <si>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</si>
  <si>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</si>
  <si>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</si>
  <si>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</si>
  <si>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</si>
  <si>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</si>
  <si>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</si>
  <si>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</si>
  <si>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</si>
  <si>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</si>
  <si>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</si>
  <si>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</si>
  <si>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</si>
  <si>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</si>
  <si>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</si>
  <si>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</si>
  <si>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</si>
  <si>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</si>
  <si>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</si>
  <si>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</si>
  <si>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</si>
  <si>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</si>
  <si>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</si>
  <si>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</si>
  <si>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</si>
  <si>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</si>
  <si>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</si>
  <si>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</si>
  <si>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</si>
  <si>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</si>
  <si>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</si>
  <si>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</si>
  <si>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</si>
  <si>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</si>
  <si>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</si>
  <si>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</si>
  <si>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</si>
  <si>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</si>
  <si>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</si>
  <si>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</si>
  <si>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</si>
  <si>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</si>
  <si>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</si>
  <si>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</si>
  <si>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</si>
  <si>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</si>
  <si>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</si>
  <si>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</si>
  <si>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</si>
  <si>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</si>
  <si>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</si>
  <si>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</si>
  <si>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</si>
  <si>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</si>
  <si>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</si>
  <si>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</si>
  <si>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</si>
  <si>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</si>
  <si>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</si>
  <si>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</si>
  <si>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</si>
  <si>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</si>
  <si>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</si>
  <si>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</si>
  <si>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</si>
  <si>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</si>
  <si>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</si>
  <si>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</si>
  <si>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</si>
  <si>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</si>
  <si>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</si>
  <si>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</si>
  <si>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</si>
  <si>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</si>
  <si>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</si>
  <si>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</si>
  <si>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</si>
  <si>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</si>
  <si>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</si>
  <si>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</si>
  <si>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</si>
  <si>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</si>
  <si>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</si>
  <si>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</si>
  <si>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</si>
  <si>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</si>
  <si>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</si>
  <si>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</si>
  <si>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</si>
  <si>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</si>
  <si>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</si>
  <si>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</si>
  <si>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</si>
  <si>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</si>
  <si>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</si>
  <si>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</si>
  <si>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</si>
  <si>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</si>
  <si>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</si>
  <si>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</si>
  <si>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</si>
  <si>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</si>
  <si>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</si>
  <si>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</si>
  <si>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</si>
  <si>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</si>
  <si>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</si>
  <si>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</si>
  <si>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</si>
  <si>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</si>
  <si>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</si>
  <si>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</si>
  <si>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</si>
  <si>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</si>
  <si>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</si>
  <si>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</si>
  <si>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</si>
  <si>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</si>
  <si>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</si>
  <si>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</si>
  <si>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</si>
  <si>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</si>
  <si>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</si>
  <si>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</si>
  <si>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</si>
  <si>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</si>
  <si>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</si>
  <si>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</si>
  <si>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</si>
  <si>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</si>
  <si>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</si>
  <si>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</si>
  <si>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</si>
  <si>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</si>
  <si>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</si>
  <si>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</si>
  <si>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</si>
  <si>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</si>
  <si>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</si>
  <si>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</si>
  <si>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</si>
  <si>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</si>
  <si>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</si>
  <si>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</si>
  <si>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</si>
  <si>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</si>
  <si>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</si>
  <si>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</si>
  <si>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</si>
  <si>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</si>
  <si>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</si>
  <si>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</si>
  <si>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</si>
  <si>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</si>
  <si>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</si>
  <si>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</si>
  <si>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</si>
  <si>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</si>
  <si>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</si>
  <si>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</si>
  <si>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</si>
  <si>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</si>
  <si>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</si>
  <si>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</si>
  <si>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</si>
  <si>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</si>
  <si>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</si>
  <si>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</si>
  <si>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</si>
  <si>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</si>
  <si>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</si>
  <si>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</si>
  <si>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</si>
  <si>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</si>
  <si>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</si>
  <si>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</si>
  <si>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</si>
  <si>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</si>
  <si>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</si>
  <si>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</si>
  <si>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</si>
  <si>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</si>
  <si>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</si>
  <si>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</si>
  <si>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</si>
  <si>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</si>
  <si>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</si>
  <si>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</si>
  <si>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</si>
  <si>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</si>
  <si>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</si>
  <si>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</si>
  <si>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</si>
  <si>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</si>
  <si>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</si>
  <si>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</si>
  <si>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</si>
  <si>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</si>
  <si>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</si>
  <si>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</si>
  <si>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</si>
  <si>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</si>
  <si>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</si>
  <si>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</si>
  <si>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</si>
  <si>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</si>
  <si>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</si>
  <si>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</si>
  <si>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</si>
  <si>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</si>
  <si>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</si>
  <si>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</si>
  <si>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</si>
  <si>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</si>
  <si>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</si>
  <si>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</si>
  <si>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</si>
  <si>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</si>
  <si>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</si>
  <si>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</si>
  <si>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</si>
  <si>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</si>
  <si>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</si>
  <si>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</si>
  <si>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</si>
  <si>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</si>
  <si>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</si>
  <si>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</si>
  <si>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</si>
  <si>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</si>
  <si>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</si>
  <si>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</si>
  <si>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</si>
  <si>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</si>
  <si>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</si>
  <si>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</si>
  <si>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</si>
  <si>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</si>
  <si>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</si>
  <si>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</si>
  <si>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</si>
  <si>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</si>
  <si>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</si>
  <si>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</si>
  <si>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</si>
  <si>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</si>
  <si>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</si>
  <si>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</si>
  <si>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</si>
  <si>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</si>
  <si>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</si>
  <si>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</si>
  <si>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</si>
  <si>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</si>
  <si>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</si>
  <si>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</si>
  <si>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</si>
  <si>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</si>
  <si>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</si>
  <si>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</si>
  <si>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</si>
  <si>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</si>
  <si>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</si>
  <si>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</si>
  <si>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</si>
  <si>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</si>
  <si>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</si>
  <si>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</si>
  <si>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</si>
  <si>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</si>
  <si>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</si>
  <si>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</si>
  <si>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</si>
  <si>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</si>
  <si>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</si>
  <si>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</si>
  <si>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</si>
  <si>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</si>
  <si>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</si>
  <si>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</si>
  <si>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</si>
  <si>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</si>
  <si>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</si>
  <si>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</si>
  <si>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</si>
  <si>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</si>
  <si>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</si>
  <si>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</si>
  <si>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</si>
  <si>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</si>
  <si>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</si>
  <si>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</si>
  <si>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</si>
  <si>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</si>
  <si>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</si>
  <si>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</si>
  <si>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</si>
  <si>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</si>
  <si>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</si>
  <si>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</si>
  <si>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</si>
  <si>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</si>
  <si>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</si>
  <si>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</si>
  <si>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</si>
  <si>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</si>
  <si>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</si>
  <si>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</si>
  <si>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</si>
  <si>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</si>
  <si>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</si>
  <si>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</si>
  <si>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</si>
  <si>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</si>
  <si>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</si>
  <si>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</si>
  <si>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</si>
  <si>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</si>
  <si>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</si>
  <si>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</si>
  <si>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</si>
  <si>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</si>
  <si>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</si>
  <si>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</si>
  <si>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</si>
  <si>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</si>
  <si>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</si>
  <si>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</si>
  <si>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</si>
  <si>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</si>
  <si>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</si>
  <si>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</si>
  <si>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</si>
  <si>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</si>
  <si>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</si>
  <si>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</si>
  <si>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</si>
  <si>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</si>
  <si>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</si>
  <si>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</si>
  <si>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</si>
  <si>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</si>
  <si>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</si>
  <si>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</si>
  <si>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</si>
  <si>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</si>
  <si>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</si>
  <si>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</si>
  <si>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</si>
  <si>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</si>
  <si>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</si>
  <si>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</si>
  <si>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</si>
  <si>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</si>
  <si>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</si>
  <si>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</si>
  <si>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</si>
  <si>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</si>
  <si>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</si>
  <si>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</si>
  <si>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</si>
  <si>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</si>
  <si>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</si>
  <si>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</si>
  <si>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</si>
  <si>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</si>
  <si>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</si>
  <si>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</si>
  <si>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</si>
  <si>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</si>
  <si>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</si>
  <si>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</si>
  <si>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</si>
  <si>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</si>
  <si>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</si>
  <si>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</si>
  <si>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</si>
  <si>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</si>
  <si>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</si>
  <si>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</si>
  <si>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</si>
  <si>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</si>
  <si>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</si>
  <si>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</si>
  <si>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</si>
  <si>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</si>
  <si>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</si>
  <si>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</si>
  <si>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</si>
  <si>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</si>
  <si>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</si>
  <si>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</si>
  <si>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</si>
  <si>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</si>
  <si>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</si>
  <si>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</si>
  <si>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</si>
  <si>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</si>
  <si>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</si>
  <si>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</si>
  <si>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</si>
  <si>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</si>
  <si>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</si>
  <si>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</si>
  <si>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</si>
  <si>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</si>
  <si>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</si>
  <si>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</si>
  <si>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</si>
  <si>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</si>
  <si>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</si>
  <si>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</si>
  <si>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</si>
  <si>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</si>
  <si>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</si>
  <si>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</si>
  <si>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</si>
  <si>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</si>
  <si>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</si>
  <si>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</si>
  <si>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</si>
  <si>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</si>
  <si>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</si>
  <si>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</si>
  <si>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</si>
  <si>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</si>
  <si>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</si>
  <si>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</si>
  <si>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</si>
  <si>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</si>
  <si>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</si>
  <si>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</si>
  <si>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</si>
  <si>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</si>
  <si>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</si>
  <si>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</si>
  <si>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</si>
  <si>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</si>
  <si>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</si>
  <si>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</si>
  <si>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</si>
  <si>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</si>
  <si>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</si>
  <si>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</si>
  <si>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</si>
  <si>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</si>
  <si>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</si>
  <si>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</si>
  <si>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</si>
  <si>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</si>
  <si>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</si>
  <si>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</si>
  <si>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</si>
  <si>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</si>
  <si>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</si>
  <si>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</si>
  <si>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</si>
  <si>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</si>
  <si>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</si>
  <si>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</si>
  <si>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</si>
  <si>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</si>
  <si>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</si>
  <si>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</si>
  <si>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</si>
  <si>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</si>
  <si>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</si>
  <si>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</si>
  <si>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</si>
  <si>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</si>
  <si>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</si>
  <si>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</si>
  <si>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</si>
  <si>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</si>
  <si>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</si>
  <si>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</si>
  <si>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</si>
  <si>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</si>
  <si>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</si>
  <si>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</si>
  <si>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</si>
  <si>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</si>
  <si>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</si>
  <si>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</si>
  <si>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</si>
  <si>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</si>
  <si>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</si>
  <si>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</si>
  <si>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</si>
  <si>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</si>
  <si>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</si>
  <si>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</si>
  <si>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</si>
  <si>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</si>
  <si>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</si>
  <si>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</si>
  <si>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</si>
  <si>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</si>
  <si>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</si>
  <si>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</si>
  <si>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</si>
  <si>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</si>
  <si>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</si>
  <si>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</si>
  <si>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</si>
  <si>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</si>
  <si>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</si>
  <si>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</si>
  <si>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</si>
  <si>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</si>
  <si>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</si>
  <si>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</si>
  <si>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</si>
  <si>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</si>
  <si>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</si>
  <si>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</si>
  <si>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</si>
  <si>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</si>
  <si>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</si>
  <si>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</si>
  <si>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</si>
  <si>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</si>
  <si>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</si>
  <si>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</si>
  <si>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</si>
  <si>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</si>
  <si>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</si>
  <si>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</si>
  <si>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</si>
  <si>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</si>
  <si>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</si>
  <si>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</si>
  <si>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</si>
  <si>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</si>
  <si>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</si>
  <si>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</si>
  <si>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</si>
  <si>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</si>
  <si>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</si>
  <si>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</si>
  <si>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</si>
  <si>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</si>
  <si>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</si>
  <si>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</si>
  <si>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</si>
  <si>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</si>
  <si>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</si>
  <si>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</si>
  <si>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</si>
  <si>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</si>
  <si>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</si>
  <si>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</si>
  <si>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</si>
  <si>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</si>
  <si>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</si>
  <si>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</si>
  <si>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</si>
  <si>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</si>
  <si>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</si>
  <si>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</si>
  <si>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</si>
  <si>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</si>
  <si>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</si>
  <si>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</si>
  <si>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</si>
  <si>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</si>
  <si>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</si>
  <si>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</si>
  <si>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</si>
  <si>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</si>
  <si>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</si>
  <si>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</si>
  <si>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</si>
  <si>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</si>
  <si>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</si>
  <si>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</si>
  <si>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</si>
  <si>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</si>
  <si>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</si>
  <si>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</si>
  <si>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</si>
  <si>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</si>
  <si>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</si>
  <si>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</si>
  <si>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</si>
  <si>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</si>
  <si>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</si>
  <si>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</si>
  <si>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</si>
  <si>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</si>
  <si>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</si>
  <si>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</si>
  <si>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</si>
  <si>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</si>
  <si>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</si>
  <si>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</si>
  <si>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</si>
  <si>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</si>
  <si>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</si>
  <si>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</si>
  <si>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</si>
  <si>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</si>
  <si>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</si>
  <si>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</si>
  <si>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</si>
  <si>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</si>
  <si>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</si>
  <si>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</si>
  <si>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</si>
  <si>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</si>
  <si>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</si>
  <si>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</si>
  <si>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</si>
  <si>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</si>
  <si>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</si>
  <si>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</si>
  <si>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</si>
  <si>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</si>
  <si>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</si>
  <si>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</si>
  <si>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</si>
  <si>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</si>
  <si>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</si>
  <si>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</si>
  <si>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</si>
  <si>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</si>
  <si>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</si>
  <si>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</si>
  <si>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</si>
  <si>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</si>
  <si>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</si>
  <si>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</si>
  <si>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</si>
  <si>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</si>
  <si>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</si>
  <si>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</si>
  <si>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</si>
  <si>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</si>
  <si>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</si>
  <si>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</si>
  <si>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</si>
  <si>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</si>
  <si>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</si>
  <si>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</si>
  <si>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</si>
  <si>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</si>
  <si>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</si>
  <si>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</si>
  <si>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</si>
  <si>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</si>
  <si>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</si>
  <si>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</si>
  <si>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</si>
  <si>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</si>
  <si>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</si>
  <si>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</si>
  <si>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</si>
  <si>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</si>
  <si>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</si>
  <si>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</si>
  <si>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</si>
  <si>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</si>
  <si>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</si>
  <si>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</si>
  <si>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</si>
  <si>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</si>
  <si>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</si>
  <si>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</si>
  <si>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</si>
  <si>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</si>
  <si>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</si>
  <si>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</si>
  <si>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</si>
  <si>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</si>
  <si>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</si>
  <si>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</si>
  <si>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</si>
  <si>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</si>
  <si>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</si>
  <si>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</si>
  <si>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</si>
  <si>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</si>
  <si>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</si>
  <si>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</si>
  <si>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</si>
  <si>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</si>
  <si>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</si>
  <si>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</si>
  <si>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</si>
  <si>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</si>
  <si>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</si>
  <si>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</si>
  <si>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</si>
  <si>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</si>
  <si>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</si>
  <si>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</si>
  <si>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</si>
  <si>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</si>
  <si>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</si>
  <si>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</si>
  <si>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</si>
  <si>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</si>
  <si>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</si>
  <si>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</si>
  <si>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</si>
  <si>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</si>
  <si>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</si>
  <si>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</si>
  <si>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</si>
  <si>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</si>
  <si>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</si>
  <si>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</si>
  <si>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</si>
  <si>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</si>
  <si>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</si>
  <si>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</si>
  <si>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</si>
  <si>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</si>
  <si>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</si>
  <si>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</si>
  <si>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</si>
  <si>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</si>
  <si>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</si>
  <si>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</si>
  <si>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</si>
  <si>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</si>
  <si>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</si>
  <si>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</si>
  <si>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</si>
  <si>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</si>
  <si>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</si>
  <si>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</si>
  <si>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</si>
  <si>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</si>
  <si>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</si>
  <si>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</si>
  <si>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</si>
  <si>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</si>
  <si>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</si>
  <si>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</si>
  <si>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</si>
  <si>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</si>
  <si>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</si>
  <si>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</si>
  <si>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</si>
  <si>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</si>
  <si>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</si>
  <si>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</si>
  <si>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</si>
  <si>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</si>
  <si>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</si>
  <si>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</si>
  <si>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</si>
  <si>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</si>
  <si>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</si>
  <si>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</si>
  <si>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</si>
  <si>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</si>
  <si>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</si>
  <si>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</si>
  <si>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</si>
  <si>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</si>
  <si>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</si>
  <si>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</si>
  <si>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</si>
  <si>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</si>
  <si>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</si>
  <si>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</si>
  <si>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</si>
  <si>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</si>
  <si>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</si>
  <si>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</si>
  <si>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</si>
  <si>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</si>
  <si>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</si>
  <si>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</si>
  <si>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</si>
  <si>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</si>
  <si>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</si>
  <si>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</si>
  <si>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</si>
  <si>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</si>
  <si>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</si>
  <si>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</si>
  <si>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</si>
  <si>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</si>
  <si>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</si>
  <si>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</si>
  <si>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</si>
  <si>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</si>
  <si>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</si>
  <si>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</si>
  <si>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</si>
  <si>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</si>
  <si>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</si>
  <si>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</si>
  <si>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</si>
  <si>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</si>
  <si>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</si>
  <si>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</si>
  <si>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</si>
  <si>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</si>
  <si>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</si>
  <si>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</si>
  <si>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</si>
  <si>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</si>
  <si>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</si>
  <si>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</si>
  <si>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</si>
  <si>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</si>
  <si>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</si>
  <si>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</si>
  <si>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</si>
  <si>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</si>
  <si>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</si>
  <si>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</si>
  <si>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</si>
  <si>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</si>
  <si>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</si>
  <si>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</si>
  <si>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</si>
  <si>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</si>
  <si>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</si>
  <si>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</si>
  <si>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</si>
  <si>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</si>
  <si>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</si>
  <si>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</si>
  <si>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</si>
  <si>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</si>
  <si>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</si>
  <si>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</si>
  <si>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</si>
  <si>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</si>
  <si>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</si>
  <si>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</si>
  <si>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</si>
  <si>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</si>
  <si>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</si>
  <si>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</si>
  <si>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</si>
  <si>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</si>
  <si>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</si>
  <si>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</si>
  <si>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</si>
  <si>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</si>
  <si>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</si>
  <si>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</si>
  <si>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</si>
  <si>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</si>
  <si>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</si>
  <si>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</si>
  <si>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</si>
  <si>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</si>
  <si>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</si>
  <si>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</si>
  <si>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</si>
  <si>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</si>
  <si>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</si>
  <si>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</si>
  <si>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</si>
  <si>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</si>
  <si>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</si>
  <si>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</si>
  <si>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</si>
  <si>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</si>
  <si>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</si>
  <si>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</si>
  <si>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</si>
  <si>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</si>
  <si>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</si>
  <si>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</si>
  <si>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</si>
  <si>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</si>
  <si>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</si>
  <si>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</si>
  <si>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</si>
  <si>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</si>
  <si>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</si>
  <si>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</si>
  <si>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</si>
  <si>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</si>
  <si>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</si>
  <si>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</si>
  <si>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</si>
  <si>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</si>
  <si>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</si>
  <si>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</si>
  <si>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</si>
  <si>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</si>
  <si>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</si>
  <si>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</si>
  <si>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</si>
  <si>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</si>
  <si>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</si>
  <si>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</si>
  <si>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</si>
  <si>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</si>
  <si>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</si>
  <si>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</si>
  <si>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</si>
  <si>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</si>
  <si>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</si>
  <si>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</si>
  <si>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</si>
  <si>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</si>
  <si>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</si>
  <si>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</si>
  <si>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</si>
  <si>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</si>
  <si>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</si>
  <si>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</si>
  <si>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</si>
  <si>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</si>
  <si>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</si>
  <si>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</si>
  <si>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</si>
  <si>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</si>
  <si>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</si>
  <si>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</si>
  <si>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</si>
  <si>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</si>
  <si>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</si>
  <si>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</si>
  <si>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</si>
  <si>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</si>
  <si>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</si>
  <si>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</si>
  <si>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</si>
  <si>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</si>
  <si>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</si>
  <si>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</si>
  <si>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</si>
  <si>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</si>
  <si>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</si>
  <si>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</si>
  <si>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</si>
  <si>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</si>
  <si>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</si>
  <si>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</si>
  <si>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</si>
  <si>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</si>
  <si>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</si>
  <si>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</si>
  <si>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</si>
  <si>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</si>
  <si>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</si>
  <si>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</si>
  <si>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</si>
  <si>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</si>
  <si>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</si>
  <si>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</si>
  <si>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</si>
  <si>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</si>
  <si>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</si>
  <si>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</si>
  <si>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</si>
  <si>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</si>
  <si>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</si>
  <si>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</si>
  <si>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</si>
  <si>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</si>
  <si>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</si>
  <si>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</si>
  <si>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</si>
  <si>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</si>
  <si>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</si>
  <si>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</si>
  <si>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</si>
  <si>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</si>
  <si>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</si>
  <si>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</si>
  <si>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</si>
  <si>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</si>
  <si>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</si>
  <si>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</si>
  <si>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</si>
  <si>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</si>
  <si>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</si>
  <si>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</si>
  <si>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</si>
  <si>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</si>
  <si>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</si>
  <si>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</si>
  <si>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</si>
  <si>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</si>
  <si>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</si>
  <si>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</si>
  <si>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</si>
  <si>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</si>
  <si>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</si>
  <si>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</si>
  <si>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</si>
  <si>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</si>
  <si>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</si>
  <si>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</si>
  <si>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</si>
  <si>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</si>
  <si>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</si>
  <si>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</si>
  <si>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</si>
  <si>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</si>
  <si>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</si>
  <si>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</si>
  <si>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</si>
  <si>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</si>
  <si>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</si>
  <si>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</si>
  <si>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</si>
  <si>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</si>
  <si>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</si>
  <si>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</si>
  <si>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</si>
  <si>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</si>
  <si>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</si>
  <si>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</si>
  <si>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</si>
  <si>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</si>
  <si>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</si>
  <si>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</si>
  <si>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</si>
  <si>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</si>
  <si>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</si>
  <si>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</si>
  <si>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</si>
  <si>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</si>
  <si>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</si>
  <si>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</si>
  <si>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</si>
  <si>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</si>
  <si>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</si>
  <si>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</si>
  <si>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</si>
  <si>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</si>
  <si>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</si>
  <si>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</si>
  <si>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</si>
  <si>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</si>
  <si>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</si>
  <si>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</si>
  <si>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</si>
  <si>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</si>
  <si>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</si>
  <si>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</si>
  <si>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</si>
  <si>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</si>
  <si>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</si>
  <si>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</si>
  <si>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</si>
  <si>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</si>
  <si>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</si>
  <si>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</si>
  <si>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</si>
  <si>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</si>
  <si>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</si>
  <si>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</si>
  <si>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</si>
  <si>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</si>
  <si>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</si>
  <si>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</si>
  <si>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</si>
  <si>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</si>
  <si>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</si>
  <si>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</si>
  <si>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</si>
  <si>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</si>
  <si>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</si>
  <si>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</si>
  <si>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</si>
  <si>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</si>
  <si>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</si>
  <si>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</si>
  <si>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</si>
  <si>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</si>
  <si>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</si>
  <si>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</si>
  <si>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</si>
  <si>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</si>
  <si>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</si>
  <si>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</si>
  <si>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</si>
  <si>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</si>
  <si>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</si>
  <si>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</si>
  <si>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</si>
  <si>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</si>
  <si>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</si>
  <si>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</si>
  <si>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</si>
  <si>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</si>
  <si>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</si>
  <si>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</si>
  <si>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</si>
  <si>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</si>
  <si>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</si>
  <si>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</si>
  <si>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</si>
  <si>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</si>
  <si>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</si>
  <si>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</si>
  <si>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</si>
  <si>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</si>
  <si>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</si>
  <si>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</si>
  <si>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</si>
  <si>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</si>
  <si>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</si>
  <si>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</si>
  <si>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</si>
  <si>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</si>
  <si>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</si>
  <si>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</si>
  <si>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</si>
  <si>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</si>
  <si>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</si>
  <si>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</si>
  <si>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</si>
  <si>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</si>
  <si>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</si>
  <si>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</si>
  <si>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</si>
  <si>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</si>
  <si>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</si>
  <si>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</si>
  <si>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</si>
  <si>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</si>
  <si>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</si>
  <si>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</si>
  <si>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</si>
  <si>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</si>
  <si>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</si>
  <si>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</si>
  <si>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</si>
  <si>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</si>
  <si>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</si>
  <si>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</si>
  <si>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</si>
  <si>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</si>
  <si>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</si>
  <si>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</si>
  <si>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</si>
  <si>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</si>
  <si>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</si>
  <si>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</si>
  <si>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</si>
  <si>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</si>
  <si>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</si>
  <si>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</si>
  <si>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</si>
  <si>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</si>
  <si>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</si>
  <si>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</si>
  <si>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</si>
  <si>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</si>
  <si>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</si>
  <si>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</si>
  <si>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</si>
  <si>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</si>
  <si>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</si>
  <si>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</si>
  <si>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</si>
  <si>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</si>
  <si>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</si>
  <si>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</si>
  <si>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</si>
  <si>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</si>
  <si>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</si>
  <si>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</si>
  <si>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</si>
  <si>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</si>
  <si>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</si>
  <si>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</si>
  <si>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</si>
  <si>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</si>
  <si>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</si>
  <si>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</si>
  <si>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</si>
  <si>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</si>
  <si>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</si>
  <si>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</si>
  <si>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</si>
  <si>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</si>
  <si>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</si>
  <si>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</si>
  <si>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</si>
  <si>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</si>
  <si>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</si>
  <si>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</si>
  <si>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</si>
  <si>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</si>
  <si>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</si>
  <si>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</si>
  <si>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</si>
  <si>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</si>
  <si>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</si>
  <si>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</si>
  <si>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</si>
  <si>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</si>
  <si>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</si>
  <si>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</si>
  <si>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</si>
  <si>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</si>
  <si>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</si>
  <si>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</si>
  <si>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</si>
  <si>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</si>
  <si>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</si>
  <si>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</si>
  <si>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</si>
  <si>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</si>
  <si>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</si>
  <si>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</si>
  <si>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</si>
  <si>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</si>
  <si>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</si>
  <si>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</si>
  <si>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</si>
  <si>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</si>
  <si>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</si>
  <si>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</si>
  <si>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</si>
  <si>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</si>
  <si>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</si>
  <si>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</si>
  <si>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</si>
  <si>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</si>
  <si>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</si>
  <si>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</si>
  <si>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</si>
  <si>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</si>
  <si>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</si>
  <si>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</si>
  <si>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</si>
  <si>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</si>
  <si>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</si>
  <si>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</si>
  <si>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</si>
  <si>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</si>
  <si>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</si>
  <si>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</si>
  <si>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</si>
  <si>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</si>
  <si>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</si>
  <si>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</si>
  <si>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</si>
  <si>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</si>
  <si>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</si>
  <si>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</si>
  <si>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</si>
  <si>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</si>
  <si>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</si>
  <si>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</si>
  <si>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</si>
  <si>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</si>
  <si>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</si>
  <si>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</si>
  <si>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</si>
  <si>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</si>
  <si>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</si>
  <si>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</si>
  <si>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</si>
  <si>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</si>
  <si>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</si>
  <si>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</si>
  <si>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</si>
  <si>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</si>
  <si>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</si>
  <si>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</si>
  <si>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</si>
  <si>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</si>
  <si>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</si>
  <si>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</si>
  <si>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</si>
  <si>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</si>
  <si>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</si>
  <si>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</si>
  <si>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</si>
  <si>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</si>
  <si>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</si>
  <si>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</si>
  <si>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</si>
  <si>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</si>
  <si>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</si>
  <si>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</si>
  <si>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</si>
  <si>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</si>
  <si>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</si>
  <si>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</si>
  <si>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</si>
  <si>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</si>
  <si>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</si>
  <si>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</si>
  <si>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</si>
  <si>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</si>
  <si>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</si>
  <si>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</si>
  <si>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</si>
  <si>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</si>
  <si>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</si>
  <si>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</si>
  <si>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</si>
  <si>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</si>
  <si>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</si>
  <si>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</si>
  <si>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</si>
  <si>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</si>
  <si>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</si>
  <si>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</si>
  <si>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</si>
  <si>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</si>
  <si>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</si>
  <si>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</si>
  <si>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</si>
  <si>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</si>
  <si>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</si>
  <si>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</si>
  <si>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</si>
  <si>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</si>
  <si>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</si>
  <si>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</si>
  <si>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</si>
  <si>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</si>
  <si>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</si>
  <si>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</si>
  <si>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</si>
  <si>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</si>
  <si>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</si>
  <si>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</si>
  <si>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</si>
  <si>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</si>
  <si>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</si>
  <si>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</si>
  <si>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</si>
  <si>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</si>
  <si>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</si>
  <si>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</si>
  <si>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</si>
  <si>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</si>
  <si>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</si>
  <si>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</si>
  <si>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</si>
  <si>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</si>
  <si>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</si>
  <si>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</si>
  <si>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</si>
  <si>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</si>
  <si>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</si>
  <si>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</si>
  <si>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</si>
  <si>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</si>
  <si>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</si>
  <si>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</si>
  <si>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</si>
  <si>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</si>
  <si>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</si>
  <si>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</si>
  <si>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</si>
  <si>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</si>
  <si>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</si>
  <si>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</si>
  <si>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</si>
  <si>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</si>
  <si>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</si>
  <si>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</si>
  <si>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</si>
  <si>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</si>
  <si>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</si>
  <si>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</si>
  <si>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</si>
  <si>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</si>
  <si>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</si>
  <si>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</si>
  <si>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</si>
  <si>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</si>
  <si>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</si>
  <si>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</si>
  <si>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</si>
  <si>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</si>
  <si>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</si>
  <si>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</si>
  <si>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</si>
  <si>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</si>
  <si>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</si>
  <si>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</si>
  <si>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</si>
  <si>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</si>
  <si>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</si>
  <si>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</si>
  <si>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</si>
  <si>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</si>
  <si>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</si>
  <si>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</si>
  <si>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</si>
  <si>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</si>
  <si>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</si>
  <si>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</si>
  <si>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</si>
  <si>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</si>
  <si>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</si>
  <si>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</si>
  <si>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</si>
  <si>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</si>
  <si>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</si>
  <si>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</si>
  <si>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</si>
  <si>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</si>
  <si>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</si>
  <si>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</si>
  <si>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</si>
  <si>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</si>
  <si>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</si>
  <si>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</si>
  <si>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</si>
  <si>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</si>
  <si>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</si>
  <si>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</si>
  <si>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</si>
  <si>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</si>
  <si>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</si>
  <si>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</si>
  <si>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</si>
  <si>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</si>
  <si>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</si>
  <si>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</si>
  <si>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</si>
  <si>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</si>
  <si>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</si>
  <si>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</si>
  <si>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</si>
  <si>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</si>
  <si>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</si>
  <si>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</si>
  <si>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</si>
  <si>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</si>
  <si>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</si>
  <si>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</si>
  <si>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</si>
  <si>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</si>
  <si>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</si>
  <si>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</si>
  <si>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</si>
  <si>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</si>
  <si>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</si>
  <si>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</si>
  <si>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</si>
  <si>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</si>
  <si>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</si>
  <si>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</si>
  <si>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</si>
  <si>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</si>
  <si>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</si>
  <si>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</si>
  <si>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</si>
  <si>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</si>
  <si>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</si>
  <si>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</si>
  <si>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</si>
  <si>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</si>
  <si>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</si>
  <si>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</si>
  <si>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</si>
  <si>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</si>
  <si>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</si>
  <si>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</si>
  <si>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</si>
  <si>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</si>
  <si>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</si>
  <si>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</si>
  <si>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</si>
  <si>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</si>
  <si>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</si>
  <si>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</si>
  <si>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</si>
  <si>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</si>
  <si>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</si>
  <si>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</si>
  <si>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</si>
  <si>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</si>
  <si>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</si>
  <si>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</si>
  <si>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</si>
  <si>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</si>
  <si>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</si>
  <si>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</si>
  <si>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</si>
  <si>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</si>
  <si>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</si>
  <si>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</si>
  <si>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</si>
  <si>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</si>
  <si>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</si>
  <si>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</si>
  <si>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</si>
  <si>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</si>
  <si>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</si>
  <si>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</si>
  <si>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</si>
  <si>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</si>
  <si>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</si>
  <si>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</si>
  <si>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</si>
  <si>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</si>
  <si>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</si>
  <si>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</si>
  <si>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</si>
  <si>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</si>
  <si>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</si>
  <si>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</si>
  <si>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</si>
  <si>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</si>
  <si>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</si>
  <si>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</si>
  <si>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</si>
  <si>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</si>
  <si>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</si>
  <si>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</si>
  <si>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</si>
  <si>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</si>
  <si>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</si>
  <si>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</si>
  <si>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</si>
  <si>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</si>
  <si>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</si>
  <si>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</si>
  <si>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</si>
  <si>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</si>
  <si>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</si>
  <si>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</si>
  <si>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</si>
  <si>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</si>
  <si>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</si>
  <si>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</si>
  <si>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</si>
  <si>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</si>
  <si>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</si>
  <si>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</si>
  <si>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</si>
  <si>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</si>
  <si>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</si>
  <si>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</si>
  <si>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</si>
  <si>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</si>
  <si>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</si>
  <si>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</si>
  <si>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</si>
  <si>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</si>
  <si>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</si>
  <si>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</si>
  <si>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</si>
  <si>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</si>
  <si>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</si>
  <si>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</si>
  <si>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</si>
  <si>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</si>
  <si>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</si>
  <si>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</si>
  <si>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</si>
  <si>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</si>
  <si>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</si>
  <si>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</si>
  <si>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</si>
  <si>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</si>
  <si>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</si>
  <si>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</si>
  <si>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</si>
  <si>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</si>
  <si>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</si>
  <si>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</si>
  <si>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</si>
  <si>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</si>
  <si>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</si>
  <si>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</si>
  <si>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</si>
  <si>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</si>
  <si>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</si>
  <si>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</si>
  <si>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</si>
  <si>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</si>
  <si>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</si>
  <si>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</si>
  <si>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</si>
  <si>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</si>
  <si>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</si>
  <si>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</si>
  <si>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</si>
  <si>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</si>
  <si>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</si>
  <si>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</si>
  <si>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</si>
  <si>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</si>
  <si>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</si>
  <si>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</si>
  <si>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</si>
  <si>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</si>
  <si>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</si>
  <si>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</si>
  <si>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</si>
  <si>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</si>
  <si>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</si>
  <si>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</si>
  <si>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</si>
  <si>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</si>
  <si>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</si>
  <si>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</si>
  <si>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</si>
  <si>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</si>
  <si>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</si>
  <si>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</si>
  <si>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</si>
  <si>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</si>
  <si>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</si>
  <si>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</si>
  <si>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</si>
  <si>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</si>
  <si>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</si>
  <si>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</si>
  <si>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</si>
  <si>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</si>
  <si>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</si>
  <si>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</si>
  <si>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</si>
  <si>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</si>
  <si>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</si>
  <si>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</si>
  <si>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</si>
  <si>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</si>
  <si>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</si>
  <si>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</si>
  <si>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</si>
  <si>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</si>
  <si>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</si>
  <si>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</si>
  <si>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</si>
  <si>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</si>
  <si>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</si>
  <si>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</si>
  <si>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</si>
  <si>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</si>
  <si>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</si>
  <si>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</si>
  <si>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</si>
  <si>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</si>
  <si>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</si>
  <si>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</si>
  <si>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</si>
  <si>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</si>
  <si>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</si>
  <si>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</si>
  <si>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</si>
  <si>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</si>
  <si>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</si>
  <si>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</si>
  <si>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</si>
  <si>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</si>
  <si>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</si>
  <si>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</si>
  <si>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</si>
  <si>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</si>
  <si>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</si>
  <si>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</si>
  <si>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</si>
  <si>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</si>
  <si>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</si>
  <si>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</si>
  <si>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</si>
  <si>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</si>
  <si>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</si>
  <si>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</si>
  <si>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</si>
  <si>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</si>
  <si>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</si>
  <si>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</si>
  <si>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</si>
  <si>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</si>
  <si>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</si>
  <si>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</si>
  <si>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</si>
  <si>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</si>
  <si>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</si>
  <si>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</si>
  <si>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</si>
  <si>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</si>
  <si>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</si>
  <si>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</si>
  <si>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</si>
  <si>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</si>
  <si>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</si>
  <si>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</si>
  <si>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</si>
  <si>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</si>
  <si>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</si>
  <si>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</si>
  <si>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</si>
  <si>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</si>
  <si>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</si>
  <si>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</si>
  <si>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</si>
  <si>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</si>
  <si>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</si>
  <si>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</si>
  <si>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</si>
  <si>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</si>
  <si>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</si>
  <si>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</si>
  <si>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</si>
  <si>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</si>
  <si>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</si>
  <si>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</si>
  <si>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</si>
  <si>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</si>
  <si>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</si>
  <si>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</si>
  <si>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</si>
  <si>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</si>
  <si>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</si>
  <si>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</si>
  <si>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</si>
  <si>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</si>
  <si>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</si>
  <si>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</si>
  <si>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</si>
  <si>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</si>
  <si>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</si>
  <si>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</si>
  <si>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</si>
  <si>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</si>
  <si>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</si>
  <si>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</si>
  <si>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</si>
  <si>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</si>
  <si>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</si>
  <si>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</si>
  <si>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</si>
  <si>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</si>
  <si>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</si>
  <si>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</si>
  <si>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</si>
  <si>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</si>
  <si>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</si>
  <si>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</si>
  <si>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</si>
  <si>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</si>
  <si>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</si>
  <si>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</si>
  <si>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</si>
  <si>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</si>
  <si>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</si>
  <si>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</si>
  <si>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</si>
  <si>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</si>
  <si>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</si>
  <si>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</si>
  <si>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</si>
  <si>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</si>
  <si>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</si>
  <si>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</si>
  <si>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</si>
  <si>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</si>
  <si>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</si>
  <si>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</si>
  <si>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</si>
  <si>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</si>
  <si>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</si>
  <si>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</si>
  <si>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</si>
  <si>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</si>
  <si>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</si>
  <si>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</si>
  <si>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</si>
  <si>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</si>
  <si>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</si>
  <si>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</si>
  <si>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</si>
  <si>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</si>
  <si>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</si>
  <si>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</si>
  <si>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</si>
  <si>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</si>
  <si>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</si>
  <si>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</si>
  <si>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</si>
  <si>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</si>
  <si>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</si>
  <si>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</si>
  <si>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</si>
  <si>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</si>
  <si>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</si>
  <si>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</si>
  <si>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</si>
  <si>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</si>
  <si>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</si>
  <si>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</si>
  <si>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</si>
  <si>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</si>
  <si>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</si>
  <si>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</si>
  <si>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</si>
  <si>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</si>
  <si>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</si>
  <si>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</si>
  <si>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</si>
  <si>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</si>
  <si>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</si>
  <si>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</si>
  <si>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</si>
  <si>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</si>
  <si>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</si>
  <si>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</si>
  <si>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</si>
  <si>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</si>
  <si>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</si>
  <si>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</si>
  <si>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</si>
  <si>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</si>
  <si>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</si>
  <si>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</si>
  <si>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</si>
  <si>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</si>
  <si>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</si>
  <si>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</si>
  <si>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</si>
  <si>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</si>
  <si>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</si>
  <si>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</si>
  <si>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</si>
  <si>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</si>
  <si>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</si>
  <si>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</si>
  <si>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</si>
  <si>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</si>
  <si>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</si>
  <si>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</si>
  <si>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</si>
  <si>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</si>
  <si>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</si>
  <si>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</si>
  <si>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</si>
  <si>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</si>
  <si>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</si>
  <si>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</si>
  <si>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</si>
  <si>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</si>
  <si>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</si>
  <si>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</si>
  <si>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</si>
  <si>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</si>
  <si>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</si>
  <si>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</si>
  <si>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</si>
  <si>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</si>
  <si>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</si>
  <si>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</si>
  <si>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</si>
  <si>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</si>
  <si>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</si>
  <si>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</si>
  <si>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</si>
  <si>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</si>
  <si>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</si>
  <si>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</si>
  <si>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</si>
  <si>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</si>
  <si>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</si>
  <si>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</si>
  <si>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</si>
  <si>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</si>
  <si>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</si>
  <si>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</si>
  <si>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</si>
  <si>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</si>
  <si>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</si>
  <si>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</si>
  <si>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</si>
  <si>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</si>
  <si>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</si>
  <si>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</si>
  <si>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</si>
  <si>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</si>
  <si>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</si>
  <si>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</si>
  <si>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</si>
  <si>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</si>
  <si>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</si>
  <si>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</si>
  <si>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</si>
  <si>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</si>
  <si>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</si>
  <si>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</si>
  <si>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</si>
  <si>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</si>
  <si>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</si>
  <si>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</si>
  <si>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</si>
  <si>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</si>
  <si>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</si>
  <si>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</si>
  <si>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</si>
  <si>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</si>
  <si>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</si>
  <si>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</si>
  <si>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</si>
  <si>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</si>
  <si>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</si>
  <si>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</si>
  <si>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</si>
  <si>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</si>
  <si>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</si>
  <si>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</si>
  <si>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</si>
  <si>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</si>
  <si>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</si>
  <si>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</si>
  <si>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</si>
  <si>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</si>
  <si>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</si>
  <si>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</si>
  <si>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</si>
  <si>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</si>
  <si>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</si>
  <si>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</si>
  <si>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</si>
  <si>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</si>
  <si>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</si>
  <si>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</si>
  <si>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</si>
  <si>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</si>
  <si>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</si>
  <si>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</si>
  <si>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</si>
  <si>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</si>
  <si>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</si>
  <si>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</si>
  <si>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</si>
  <si>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</si>
  <si>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</si>
  <si>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</si>
  <si>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</si>
  <si>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</si>
  <si>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</si>
  <si>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</si>
  <si>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</si>
  <si>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</si>
  <si>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</si>
  <si>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</si>
  <si>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</si>
  <si>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</si>
  <si>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</si>
  <si>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</si>
  <si>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</si>
  <si>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</si>
  <si>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</si>
  <si>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</si>
  <si>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</si>
  <si>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</si>
  <si>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</si>
  <si>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</si>
  <si>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</si>
  <si>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</si>
  <si>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</si>
  <si>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</si>
  <si>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</si>
  <si>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</si>
  <si>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</si>
  <si>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</si>
  <si>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</si>
  <si>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</si>
  <si>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</si>
  <si>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</si>
  <si>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</si>
  <si>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</si>
  <si>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</si>
  <si>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</si>
  <si>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</si>
  <si>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</si>
  <si>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</si>
  <si>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</si>
  <si>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</si>
  <si>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</si>
  <si>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</si>
  <si>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</si>
  <si>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</si>
  <si>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</si>
  <si>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</si>
  <si>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</si>
  <si>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</si>
  <si>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</si>
  <si>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</si>
  <si>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</si>
  <si>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</si>
  <si>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</si>
  <si>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</si>
  <si>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</si>
  <si>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</si>
  <si>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</si>
  <si>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</si>
  <si>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</si>
  <si>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</si>
  <si>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</si>
  <si>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</si>
  <si>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</si>
  <si>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</si>
  <si>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</si>
  <si>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</si>
  <si>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</si>
  <si>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</si>
  <si>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</si>
  <si>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</si>
  <si>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</si>
  <si>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</si>
  <si>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</si>
  <si>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</si>
  <si>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</si>
  <si>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</si>
  <si>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</si>
  <si>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</si>
  <si>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</si>
  <si>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</si>
  <si>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</si>
  <si>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</si>
  <si>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</si>
  <si>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</si>
  <si>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</si>
  <si>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</si>
  <si>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</si>
  <si>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</si>
  <si>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</si>
  <si>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</si>
  <si>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</si>
  <si>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</si>
  <si>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</si>
  <si>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</si>
  <si>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</si>
  <si>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</si>
  <si>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</si>
  <si>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</si>
  <si>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</si>
  <si>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</si>
  <si>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</si>
  <si>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</si>
  <si>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</si>
  <si>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</si>
  <si>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</si>
  <si>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</si>
  <si>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</si>
  <si>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</si>
  <si>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</si>
  <si>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</si>
  <si>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</si>
  <si>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</si>
  <si>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</si>
  <si>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</si>
  <si>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</si>
  <si>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</si>
  <si>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</si>
  <si>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</si>
  <si>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</si>
  <si>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</si>
  <si>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</si>
  <si>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</si>
  <si>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</si>
  <si>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</si>
  <si>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</si>
  <si>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</si>
  <si>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</si>
  <si>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</si>
  <si>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</si>
  <si>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</si>
  <si>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</si>
  <si>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</si>
  <si>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</si>
  <si>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</si>
  <si>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</si>
  <si>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</si>
  <si>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</si>
  <si>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</si>
  <si>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</si>
  <si>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</si>
  <si>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</si>
  <si>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</si>
  <si>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</si>
  <si>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</si>
  <si>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</si>
  <si>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</si>
  <si>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</si>
  <si>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</si>
  <si>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</si>
  <si>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</si>
  <si>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</si>
  <si>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</si>
  <si>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</si>
  <si>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</si>
  <si>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</si>
  <si>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</si>
  <si>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</si>
  <si>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</si>
  <si>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</si>
  <si>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</si>
  <si>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</si>
  <si>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</si>
  <si>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</si>
  <si>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</si>
  <si>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</si>
  <si>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</si>
  <si>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</si>
  <si>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</si>
  <si>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</si>
  <si>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</si>
  <si>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</si>
  <si>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</si>
  <si>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</si>
  <si>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</si>
  <si>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</si>
  <si>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</si>
  <si>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</si>
  <si>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</si>
  <si>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</si>
  <si>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</si>
  <si>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</si>
  <si>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</si>
  <si>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</si>
  <si>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</si>
  <si>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</si>
  <si>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</si>
  <si>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</si>
  <si>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</si>
  <si>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</si>
  <si>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</si>
  <si>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</si>
  <si>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</si>
  <si>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</si>
  <si>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</si>
  <si>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</si>
  <si>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</si>
  <si>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</si>
  <si>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</si>
  <si>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</si>
  <si>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</si>
  <si>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</si>
  <si>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</si>
  <si>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</si>
  <si>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</si>
  <si>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</si>
  <si>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</si>
  <si>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</si>
  <si>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</si>
  <si>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</si>
  <si>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</si>
  <si>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</si>
  <si>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</si>
  <si>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</si>
  <si>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</si>
  <si>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</si>
  <si>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</si>
  <si>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</si>
  <si>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</si>
  <si>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</si>
  <si>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</si>
  <si>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</si>
  <si>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</si>
  <si>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</si>
  <si>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</si>
  <si>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</si>
  <si>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</si>
  <si>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</si>
  <si>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</si>
  <si>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</si>
  <si>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</si>
  <si>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</si>
  <si>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</si>
  <si>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</si>
  <si>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</si>
  <si>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</si>
  <si>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</si>
  <si>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</si>
  <si>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</si>
  <si>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</si>
  <si>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</si>
  <si>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</si>
  <si>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</si>
  <si>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</si>
  <si>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</si>
  <si>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</si>
  <si>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</si>
  <si>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</si>
  <si>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</si>
  <si>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</si>
  <si>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</si>
  <si>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</si>
  <si>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</si>
  <si>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</si>
  <si>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</si>
  <si>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</si>
  <si>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</si>
  <si>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</si>
  <si>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</si>
  <si>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</si>
  <si>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</si>
  <si>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</si>
  <si>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</si>
  <si>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</si>
  <si>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</si>
  <si>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</si>
  <si>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</si>
  <si>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</si>
  <si>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</si>
  <si>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</si>
  <si>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</si>
  <si>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</si>
  <si>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</si>
  <si>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</si>
  <si>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</si>
  <si>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</si>
  <si>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</si>
  <si>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</si>
  <si>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</si>
  <si>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</si>
  <si>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</si>
  <si>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</si>
  <si>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</si>
  <si>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</si>
  <si>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</si>
  <si>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</si>
  <si>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</si>
  <si>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</si>
  <si>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</si>
  <si>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</si>
  <si>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</si>
  <si>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</si>
  <si>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</si>
  <si>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</si>
  <si>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</si>
  <si>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</si>
  <si>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</si>
  <si>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</si>
  <si>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</si>
  <si>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</si>
  <si>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</si>
  <si>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</si>
  <si>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</si>
  <si>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</si>
  <si>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</si>
  <si>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</si>
  <si>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</si>
  <si>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</si>
  <si>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</si>
  <si>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</si>
  <si>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</si>
  <si>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</si>
  <si>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</si>
  <si>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</si>
  <si>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</si>
  <si>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</si>
  <si>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</si>
  <si>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</si>
  <si>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</si>
  <si>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</si>
  <si>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</si>
  <si>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</si>
  <si>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</si>
  <si>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</si>
  <si>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</si>
  <si>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</si>
  <si>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</si>
  <si>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</si>
  <si>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</si>
  <si>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</si>
  <si>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</si>
  <si>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</si>
  <si>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</si>
  <si>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</si>
  <si>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</si>
  <si>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</si>
  <si>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</si>
  <si>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</si>
  <si>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</si>
  <si>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</si>
  <si>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</si>
  <si>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</si>
  <si>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</si>
  <si>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</si>
  <si>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</si>
  <si>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</si>
  <si>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</si>
  <si>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</si>
  <si>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</si>
  <si>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</si>
  <si>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</si>
  <si>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</si>
  <si>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</si>
  <si>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</si>
  <si>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</si>
  <si>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</si>
  <si>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</si>
  <si>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</si>
  <si>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</si>
  <si>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</si>
  <si>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</si>
  <si>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</si>
  <si>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</si>
  <si>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</si>
  <si>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</si>
  <si>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</si>
  <si>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</si>
  <si>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</si>
  <si>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</si>
  <si>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</si>
  <si>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</si>
  <si>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</si>
  <si>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</si>
  <si>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</si>
  <si>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</si>
  <si>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</si>
  <si>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</si>
  <si>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</si>
  <si>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</si>
  <si>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</si>
  <si>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</si>
  <si>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</si>
  <si>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</si>
  <si>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</si>
  <si>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</si>
  <si>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</si>
  <si>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</si>
  <si>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</si>
  <si>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</si>
  <si>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</si>
  <si>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</si>
  <si>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</si>
  <si>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</si>
  <si>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</si>
  <si>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</si>
  <si>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</si>
  <si>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</si>
  <si>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</si>
  <si>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</si>
  <si>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</si>
  <si>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</si>
  <si>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</si>
  <si>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</si>
  <si>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</si>
  <si>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</si>
  <si>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</si>
  <si>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</si>
  <si>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</si>
  <si>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</si>
  <si>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</si>
  <si>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</si>
  <si>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</si>
  <si>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</si>
  <si>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</si>
  <si>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</si>
  <si>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</si>
  <si>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</si>
  <si>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</si>
  <si>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</si>
  <si>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</si>
  <si>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</si>
  <si>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</si>
  <si>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</si>
  <si>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</si>
  <si>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</si>
  <si>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</si>
  <si>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</si>
  <si>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</si>
  <si>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</si>
  <si>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</si>
  <si>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</si>
  <si>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</si>
  <si>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</si>
  <si>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</si>
  <si>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</si>
  <si>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</si>
  <si>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</si>
  <si>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</si>
  <si>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</si>
  <si>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</si>
  <si>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</si>
  <si>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</si>
  <si>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</si>
  <si>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</si>
  <si>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</si>
  <si>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</si>
  <si>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</si>
  <si>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</si>
  <si>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</si>
  <si>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</si>
  <si>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</si>
  <si>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</si>
  <si>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</si>
  <si>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</si>
  <si>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</si>
  <si>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</si>
  <si>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</si>
  <si>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</si>
  <si>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</si>
  <si>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</si>
  <si>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</si>
  <si>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</si>
  <si>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</si>
  <si>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</si>
  <si>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</si>
  <si>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</si>
  <si>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</si>
  <si>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</si>
  <si>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</si>
  <si>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</si>
  <si>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</si>
  <si>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</si>
  <si>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</si>
  <si>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</si>
  <si>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</si>
  <si>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</si>
  <si>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</si>
  <si>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</si>
  <si>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</si>
  <si>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</si>
  <si>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</si>
  <si>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</si>
  <si>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</si>
  <si>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</si>
  <si>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</si>
  <si>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</si>
  <si>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</si>
  <si>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</si>
  <si>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</si>
  <si>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</si>
  <si>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</si>
  <si>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</si>
  <si>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</si>
  <si>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</si>
  <si>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</si>
  <si>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</si>
  <si>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</si>
  <si>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</si>
  <si>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</si>
  <si>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</si>
  <si>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</si>
  <si>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</si>
  <si>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</si>
  <si>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</si>
  <si>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</si>
  <si>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</si>
  <si>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</si>
  <si>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</si>
  <si>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</si>
  <si>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</si>
  <si>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</si>
  <si>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</si>
  <si>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</si>
  <si>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</si>
  <si>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</si>
  <si>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</si>
  <si>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</si>
  <si>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</si>
  <si>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</si>
  <si>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</si>
  <si>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</si>
  <si>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</si>
  <si>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</si>
  <si>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</si>
  <si>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</si>
  <si>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</si>
  <si>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</si>
  <si>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</si>
  <si>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</si>
  <si>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</si>
  <si>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</si>
  <si>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</si>
  <si>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</si>
  <si>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</si>
  <si>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</si>
  <si>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</si>
  <si>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</si>
  <si>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</si>
  <si>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</si>
  <si>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</si>
  <si>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</si>
  <si>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</si>
  <si>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</si>
  <si>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</si>
  <si>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</si>
  <si>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</si>
  <si>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</si>
  <si>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</si>
  <si>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</si>
  <si>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</si>
  <si>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</si>
  <si>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</si>
  <si>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</si>
  <si>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</si>
  <si>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</si>
  <si>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</si>
  <si>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</si>
  <si>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</si>
  <si>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</si>
  <si>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</si>
  <si>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</si>
  <si>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</si>
  <si>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</si>
  <si>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</si>
  <si>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</si>
  <si>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</si>
  <si>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</si>
  <si>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</si>
  <si>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</si>
  <si>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</si>
  <si>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</si>
  <si>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</si>
  <si>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</si>
  <si>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</si>
  <si>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</si>
  <si>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</si>
  <si>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</si>
  <si>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</si>
  <si>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</si>
  <si>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</si>
  <si>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</si>
  <si>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</si>
  <si>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</si>
  <si>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</si>
  <si>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</si>
  <si>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</si>
  <si>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</si>
  <si>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</si>
  <si>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</si>
  <si>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</si>
  <si>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</si>
  <si>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</si>
  <si>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</si>
  <si>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</si>
  <si>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</si>
  <si>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</si>
  <si>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</si>
  <si>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</si>
  <si>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</si>
  <si>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</si>
  <si>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</si>
  <si>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</si>
  <si>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</si>
  <si>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</si>
  <si>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</si>
  <si>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</si>
  <si>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</si>
  <si>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</si>
  <si>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</si>
  <si>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</si>
  <si>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</si>
  <si>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</si>
  <si>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</si>
  <si>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</si>
  <si>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</si>
  <si>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</si>
  <si>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</si>
  <si>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</si>
  <si>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</si>
  <si>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</si>
  <si>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</si>
  <si>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</si>
  <si>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</si>
  <si>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</si>
  <si>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</si>
  <si>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</si>
  <si>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</si>
  <si>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</si>
  <si>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</si>
  <si>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</si>
  <si>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</si>
  <si>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</si>
  <si>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</si>
  <si>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</si>
  <si>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</si>
  <si>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</si>
  <si>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</si>
  <si>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</si>
  <si>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</si>
  <si>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</si>
  <si>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</si>
  <si>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</si>
  <si>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</si>
  <si>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</si>
  <si>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</si>
  <si>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</si>
  <si>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</si>
  <si>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</si>
  <si>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</si>
  <si>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</si>
  <si>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</si>
  <si>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</si>
  <si>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</si>
  <si>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</si>
  <si>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</si>
  <si>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</si>
  <si>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</si>
  <si>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</si>
  <si>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</si>
  <si>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</si>
  <si>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</si>
  <si>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</si>
  <si>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</si>
  <si>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</si>
  <si>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</si>
  <si>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</si>
  <si>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</si>
  <si>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</si>
  <si>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</si>
  <si>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</si>
  <si>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</si>
  <si>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</si>
  <si>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</si>
  <si>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</si>
  <si>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</si>
  <si>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</si>
  <si>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</si>
  <si>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</si>
  <si>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</si>
  <si>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</si>
  <si>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</si>
  <si>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</si>
  <si>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</si>
  <si>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</si>
  <si>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</si>
  <si>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</si>
  <si>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</si>
  <si>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</si>
  <si>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</si>
  <si>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</si>
  <si>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</si>
  <si>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</si>
  <si>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</si>
  <si>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</si>
  <si>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</si>
  <si>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</si>
  <si>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</si>
  <si>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</si>
  <si>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</si>
  <si>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</si>
  <si>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</si>
  <si>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</si>
  <si>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</si>
  <si>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</si>
  <si>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</si>
  <si>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</si>
  <si>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</si>
  <si>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</si>
  <si>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</si>
  <si>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</si>
  <si>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</si>
  <si>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</si>
  <si>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</si>
  <si>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</si>
  <si>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</si>
  <si>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</si>
  <si>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</si>
  <si>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</si>
  <si>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</si>
  <si>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</si>
  <si>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</si>
  <si>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</si>
  <si>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</si>
  <si>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</si>
  <si>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</si>
  <si>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</si>
  <si>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</si>
  <si>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</si>
  <si>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</si>
  <si>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</si>
  <si>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</si>
  <si>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</si>
  <si>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</si>
  <si>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</si>
  <si>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</si>
  <si>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</si>
  <si>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</si>
  <si>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</si>
  <si>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</si>
  <si>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</si>
  <si>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</si>
  <si>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</si>
  <si>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</si>
  <si>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</si>
  <si>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</si>
  <si>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</si>
  <si>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</si>
  <si>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</si>
  <si>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</si>
  <si>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</si>
  <si>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</si>
  <si>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</si>
  <si>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</si>
  <si>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</si>
  <si>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</si>
  <si>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</si>
  <si>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</si>
  <si>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</si>
  <si>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</si>
  <si>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</si>
  <si>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</si>
  <si>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</si>
  <si>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</si>
  <si>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</si>
  <si>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</si>
  <si>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</si>
  <si>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</si>
  <si>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</si>
  <si>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</si>
  <si>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</si>
  <si>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</si>
  <si>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</si>
  <si>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</si>
  <si>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</si>
  <si>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</si>
  <si>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</si>
  <si>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</si>
  <si>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</si>
  <si>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</si>
  <si>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</si>
  <si>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</si>
  <si>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</si>
  <si>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</si>
  <si>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</si>
  <si>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</si>
  <si>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</si>
  <si>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</si>
  <si>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</si>
  <si>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</si>
  <si>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</si>
  <si>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</si>
  <si>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</si>
  <si>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</si>
  <si>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</si>
  <si>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</si>
  <si>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</si>
  <si>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</si>
  <si>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</si>
  <si>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</si>
  <si>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</si>
  <si>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</si>
  <si>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</si>
  <si>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</si>
  <si>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</si>
  <si>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</si>
  <si>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</si>
  <si>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</si>
  <si>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</si>
  <si>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</si>
  <si>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</si>
  <si>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</si>
  <si>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</si>
  <si>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</si>
  <si>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</si>
  <si>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</si>
  <si>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</si>
  <si>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</si>
  <si>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</si>
  <si>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</si>
  <si>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</si>
  <si>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</si>
  <si>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</si>
  <si>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</si>
  <si>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</si>
  <si>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</si>
  <si>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</si>
  <si>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</si>
  <si>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</si>
  <si>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</si>
  <si>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</si>
  <si>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</si>
  <si>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</si>
  <si>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</si>
  <si>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</si>
  <si>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</si>
  <si>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</si>
  <si>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</si>
  <si>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</si>
  <si>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</si>
  <si>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</si>
  <si>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</si>
  <si>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</si>
  <si>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</si>
  <si>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</si>
  <si>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</si>
  <si>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</si>
  <si>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</si>
  <si>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</si>
  <si>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</si>
  <si>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</si>
  <si>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</si>
  <si>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</si>
  <si>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</si>
  <si>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</si>
  <si>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</si>
  <si>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</si>
  <si>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</si>
  <si>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</si>
  <si>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</si>
  <si>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</si>
  <si>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</si>
  <si>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</si>
  <si>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</si>
  <si>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</si>
  <si>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</si>
  <si>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</si>
  <si>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</si>
  <si>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</si>
  <si>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</si>
  <si>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</si>
  <si>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</si>
  <si>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</si>
  <si>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</si>
  <si>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</si>
  <si>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</si>
  <si>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</si>
  <si>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</si>
  <si>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</si>
  <si>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</si>
  <si>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</si>
  <si>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</si>
  <si>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</si>
  <si>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</si>
  <si>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</si>
  <si>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</si>
  <si>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</si>
  <si>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</si>
  <si>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</si>
  <si>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</si>
  <si>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</si>
  <si>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</si>
  <si>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</si>
  <si>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</si>
  <si>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</si>
  <si>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</si>
  <si>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</si>
  <si>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</si>
  <si>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</si>
  <si>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</si>
  <si>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</si>
  <si>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</si>
  <si>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</si>
  <si>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</si>
  <si>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</si>
  <si>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</si>
  <si>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</si>
  <si>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</si>
  <si>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</si>
  <si>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</si>
  <si>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</si>
  <si>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</si>
  <si>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</si>
  <si>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</si>
  <si>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</si>
  <si>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</si>
  <si>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</si>
  <si>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</si>
  <si>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</si>
  <si>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</si>
  <si>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</si>
  <si>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</si>
  <si>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</si>
  <si>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</si>
  <si>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</si>
  <si>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</si>
  <si>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</si>
  <si>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</si>
  <si>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</si>
  <si>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</si>
  <si>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</si>
  <si>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</si>
  <si>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</si>
  <si>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</si>
  <si>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</si>
  <si>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</si>
  <si>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</si>
  <si>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</si>
  <si>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</si>
  <si>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</si>
  <si>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</si>
  <si>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</si>
  <si>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</si>
  <si>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</si>
  <si>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</si>
  <si>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</si>
  <si>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</si>
  <si>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</si>
  <si>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</si>
  <si>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</si>
  <si>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</si>
  <si>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</si>
  <si>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</si>
  <si>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</si>
  <si>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</si>
  <si>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</si>
  <si>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</si>
  <si>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</si>
  <si>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</si>
  <si>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</si>
  <si>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</si>
  <si>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</si>
  <si>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</si>
  <si>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</si>
  <si>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</si>
  <si>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</si>
  <si>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</si>
  <si>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</si>
  <si>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</si>
  <si>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</si>
  <si>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</si>
  <si>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</si>
  <si>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</si>
  <si>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</si>
  <si>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</si>
  <si>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</si>
  <si>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</si>
  <si>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</si>
  <si>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</si>
  <si>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</si>
  <si>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</si>
  <si>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</si>
  <si>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</si>
  <si>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</si>
  <si>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</si>
  <si>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</si>
  <si>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</si>
  <si>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</si>
  <si>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</si>
  <si>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</si>
  <si>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</si>
  <si>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</si>
  <si>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</si>
  <si>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</si>
  <si>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</si>
  <si>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</si>
  <si>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</si>
  <si>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</si>
  <si>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</si>
  <si>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</si>
  <si>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</si>
  <si>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</si>
  <si>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</si>
  <si>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</si>
  <si>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</si>
  <si>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</si>
  <si>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</si>
  <si>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</si>
  <si>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</si>
  <si>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</si>
  <si>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</si>
  <si>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</si>
  <si>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</si>
  <si>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</si>
  <si>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</si>
  <si>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</si>
  <si>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</si>
  <si>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</si>
  <si>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</si>
  <si>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</si>
  <si>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</si>
  <si>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</si>
  <si>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</si>
  <si>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</si>
  <si>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</si>
  <si>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</si>
  <si>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</si>
  <si>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</si>
  <si>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</si>
  <si>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</si>
  <si>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</si>
  <si>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</si>
  <si>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</si>
  <si>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</si>
  <si>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</si>
  <si>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</si>
  <si>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</si>
  <si>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</si>
  <si>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</si>
  <si>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</si>
  <si>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</si>
  <si>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</si>
  <si>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</si>
  <si>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</si>
  <si>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</si>
  <si>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</si>
  <si>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</si>
  <si>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</si>
  <si>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</si>
  <si>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</si>
  <si>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</si>
  <si>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</si>
  <si>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</si>
  <si>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</si>
  <si>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</si>
  <si>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</si>
  <si>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</si>
  <si>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</si>
  <si>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</si>
  <si>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</si>
  <si>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</si>
  <si>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</si>
  <si>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</si>
  <si>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</si>
  <si>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</si>
  <si>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</si>
  <si>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</si>
  <si>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</si>
  <si>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</si>
  <si>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</si>
  <si>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</si>
  <si>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</si>
  <si>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</si>
  <si>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</si>
  <si>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</si>
  <si>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</si>
  <si>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</si>
  <si>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</si>
  <si>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</si>
  <si>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</si>
  <si>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</si>
  <si>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</si>
  <si>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</si>
  <si>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</si>
  <si>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</si>
  <si>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</si>
  <si>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</si>
  <si>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</si>
  <si>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</si>
  <si>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</si>
  <si>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</si>
  <si>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</si>
  <si>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</si>
  <si>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</si>
  <si>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</si>
  <si>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</si>
  <si>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</si>
  <si>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</si>
  <si>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</si>
  <si>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</si>
  <si>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</si>
  <si>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</si>
  <si>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</si>
  <si>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</si>
  <si>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</si>
  <si>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</si>
  <si>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</si>
  <si>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</si>
  <si>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</si>
  <si>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</si>
  <si>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</si>
  <si>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</si>
  <si>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</si>
  <si>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</si>
  <si>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</si>
  <si>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</si>
  <si>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</si>
  <si>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</si>
  <si>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</si>
  <si>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</si>
  <si>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</si>
  <si>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</si>
  <si>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</si>
  <si>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</si>
  <si>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</si>
  <si>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</si>
  <si>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</si>
  <si>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</si>
  <si>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</si>
  <si>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</si>
  <si>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</si>
  <si>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</si>
  <si>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</si>
  <si>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</si>
  <si>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</si>
  <si>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</si>
  <si>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</si>
  <si>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</si>
  <si>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</si>
  <si>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</si>
  <si>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</si>
  <si>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</si>
  <si>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</si>
  <si>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</si>
  <si>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</si>
  <si>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</si>
  <si>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</si>
  <si>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</si>
  <si>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</si>
  <si>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</si>
  <si>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</si>
  <si>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</si>
  <si>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</si>
  <si>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</si>
  <si>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</si>
  <si>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</si>
  <si>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</si>
  <si>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</si>
  <si>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</si>
  <si>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</si>
  <si>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</si>
  <si>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</si>
  <si>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</si>
  <si>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</si>
  <si>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</si>
  <si>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</si>
  <si>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</si>
  <si>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</si>
  <si>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</si>
  <si>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</si>
  <si>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</si>
  <si>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</si>
  <si>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</si>
  <si>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</si>
  <si>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</si>
  <si>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</si>
  <si>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</si>
  <si>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</si>
  <si>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</si>
  <si>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</si>
  <si>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</si>
  <si>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</si>
  <si>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</si>
  <si>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</si>
  <si>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</si>
  <si>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</si>
  <si>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</si>
  <si>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</si>
  <si>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</si>
  <si>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</si>
  <si>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</si>
  <si>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</si>
  <si>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</si>
  <si>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</si>
  <si>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</si>
  <si>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</si>
  <si>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</si>
  <si>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</si>
  <si>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</si>
  <si>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</si>
  <si>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</si>
  <si>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</si>
  <si>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</si>
  <si>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</si>
  <si>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</si>
  <si>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</si>
  <si>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</si>
  <si>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</si>
  <si>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</si>
  <si>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</si>
  <si>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</si>
  <si>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</si>
  <si>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</si>
  <si>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</si>
  <si>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</si>
  <si>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</si>
  <si>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</si>
  <si>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</si>
  <si>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</si>
  <si>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</si>
  <si>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</si>
  <si>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</si>
  <si>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</si>
  <si>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</si>
  <si>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</si>
  <si>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</si>
  <si>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</si>
  <si>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</si>
  <si>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</si>
  <si>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</si>
  <si>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</si>
  <si>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</si>
  <si>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</si>
  <si>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</si>
  <si>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</si>
  <si>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</si>
  <si>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</si>
  <si>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</si>
  <si>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</si>
  <si>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</si>
  <si>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</si>
  <si>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</si>
  <si>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</si>
  <si>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</si>
  <si>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</si>
  <si>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</si>
  <si>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</si>
  <si>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</si>
  <si>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</si>
  <si>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</si>
  <si>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</si>
  <si>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</si>
  <si>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</si>
  <si>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</si>
  <si>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</si>
  <si>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</si>
  <si>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</si>
  <si>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</si>
  <si>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</si>
  <si>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</si>
  <si>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</si>
  <si>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</si>
  <si>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</si>
  <si>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</si>
  <si>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</si>
  <si>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</si>
  <si>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</si>
  <si>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</si>
  <si>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</si>
  <si>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</si>
  <si>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</si>
  <si>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</si>
  <si>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</si>
  <si>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</si>
  <si>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</si>
  <si>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</si>
  <si>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</si>
  <si>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</si>
  <si>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</si>
  <si>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</si>
  <si>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</si>
  <si>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</si>
  <si>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</si>
  <si>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</si>
  <si>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</si>
  <si>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</si>
  <si>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</si>
  <si>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</si>
  <si>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</si>
  <si>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</si>
  <si>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</si>
  <si>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</si>
  <si>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</si>
  <si>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</si>
  <si>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</si>
  <si>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</si>
  <si>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</si>
  <si>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</si>
  <si>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</si>
  <si>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</si>
  <si>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</si>
  <si>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</si>
  <si>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</si>
  <si>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</si>
  <si>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</si>
  <si>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</si>
  <si>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</si>
  <si>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</si>
  <si>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</si>
  <si>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</si>
  <si>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</si>
  <si>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</si>
  <si>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</si>
  <si>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</si>
  <si>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</si>
  <si>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</si>
  <si>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</si>
  <si>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</si>
  <si>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</si>
  <si>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</si>
  <si>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</si>
  <si>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</si>
  <si>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</si>
  <si>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</si>
  <si>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</si>
  <si>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</si>
  <si>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</si>
  <si>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</si>
  <si>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</si>
  <si>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</si>
  <si>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</si>
  <si>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</si>
  <si>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</si>
  <si>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</si>
  <si>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</si>
  <si>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</si>
  <si>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</si>
  <si>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</si>
  <si>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</si>
  <si>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</si>
  <si>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</si>
  <si>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</si>
  <si>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</si>
  <si>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</si>
  <si>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</si>
  <si>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</si>
  <si>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</si>
  <si>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</si>
  <si>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</si>
  <si>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</si>
  <si>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</si>
  <si>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</si>
  <si>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</si>
  <si>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</si>
  <si>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</si>
  <si>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</si>
  <si>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</si>
  <si>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</si>
  <si>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</si>
  <si>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</si>
  <si>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</si>
  <si>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</si>
  <si>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</si>
  <si>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</si>
  <si>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</si>
  <si>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</si>
  <si>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</si>
  <si>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</si>
  <si>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</si>
  <si>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</si>
  <si>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</si>
  <si>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</si>
  <si>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</si>
  <si>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</si>
  <si>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</si>
  <si>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</si>
  <si>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</si>
  <si>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</si>
  <si>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</si>
  <si>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</si>
  <si>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</si>
  <si>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</si>
  <si>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</si>
  <si>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</si>
  <si>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</si>
  <si>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</si>
  <si>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</si>
  <si>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</si>
  <si>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</si>
  <si>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</si>
  <si>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</si>
  <si>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</si>
  <si>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</si>
  <si>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</si>
  <si>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</si>
  <si>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</si>
  <si>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</si>
  <si>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</si>
  <si>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</si>
  <si>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</si>
  <si>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</si>
  <si>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</si>
  <si>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</si>
  <si>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</si>
  <si>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</si>
  <si>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</si>
  <si>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</si>
  <si>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</si>
  <si>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</si>
  <si>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</si>
  <si>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</si>
  <si>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</si>
  <si>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</si>
  <si>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</si>
  <si>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</si>
  <si>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</si>
  <si>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</si>
  <si>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</si>
  <si>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</si>
  <si>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</si>
  <si>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</si>
  <si>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</si>
  <si>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</si>
  <si>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</si>
  <si>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</si>
  <si>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</si>
  <si>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</si>
  <si>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</si>
  <si>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</si>
  <si>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</si>
  <si>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</si>
  <si>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</si>
  <si>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</si>
  <si>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</si>
  <si>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</si>
  <si>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</si>
  <si>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</si>
  <si>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</si>
  <si>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</si>
  <si>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</si>
  <si>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</si>
  <si>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</si>
  <si>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</si>
  <si>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</si>
  <si>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</si>
  <si>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</si>
  <si>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</si>
  <si>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</si>
  <si>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</si>
  <si>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</si>
  <si>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</si>
  <si>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</si>
  <si>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</si>
  <si>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</si>
  <si>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</si>
  <si>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</si>
  <si>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</si>
  <si>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</si>
  <si>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</si>
  <si>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</si>
  <si>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</si>
  <si>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</si>
  <si>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</si>
  <si>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</si>
  <si>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</si>
  <si>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</si>
  <si>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</si>
  <si>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</si>
  <si>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</si>
  <si>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</si>
  <si>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</si>
  <si>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</si>
  <si>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</si>
  <si>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</si>
  <si>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</si>
  <si>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</si>
  <si>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</si>
  <si>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</si>
  <si>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</si>
  <si>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</si>
  <si>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</si>
  <si>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</si>
  <si>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</si>
  <si>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</si>
  <si>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</si>
  <si>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</si>
  <si>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</si>
  <si>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</si>
  <si>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</si>
  <si>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</si>
  <si>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</si>
  <si>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</si>
  <si>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</si>
  <si>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</si>
  <si>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</si>
  <si>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</si>
  <si>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</si>
  <si>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</si>
  <si>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</si>
  <si>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</si>
  <si>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</si>
  <si>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</si>
  <si>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</si>
  <si>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</si>
  <si>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</si>
  <si>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</si>
  <si>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</si>
  <si>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</si>
  <si>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</si>
  <si>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</si>
  <si>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</si>
  <si>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</si>
  <si>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</si>
  <si>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</si>
  <si>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</si>
  <si>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</si>
  <si>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</si>
  <si>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</si>
  <si>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</si>
  <si>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</si>
  <si>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</si>
  <si>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</si>
  <si>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</si>
  <si>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</si>
  <si>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</si>
  <si>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</si>
  <si>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</si>
  <si>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</si>
  <si>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</si>
  <si>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</si>
  <si>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</si>
  <si>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</si>
  <si>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</si>
  <si>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</si>
  <si>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</si>
  <si>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</si>
  <si>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</si>
  <si>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</si>
  <si>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</si>
  <si>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</si>
  <si>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</si>
  <si>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</si>
  <si>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</si>
  <si>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</si>
  <si>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</si>
  <si>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</si>
  <si>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</si>
  <si>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</si>
  <si>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</si>
  <si>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</si>
  <si>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</si>
  <si>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</si>
  <si>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</si>
  <si>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</si>
  <si>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</si>
  <si>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</si>
  <si>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</si>
  <si>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</si>
  <si>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</si>
  <si>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</si>
  <si>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</si>
  <si>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</si>
  <si>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</si>
  <si>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</si>
  <si>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</si>
  <si>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</si>
  <si>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</si>
  <si>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</si>
  <si>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</si>
  <si>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</si>
  <si>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</si>
  <si>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</si>
  <si>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</si>
  <si>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</si>
  <si>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</si>
  <si>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</si>
  <si>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</si>
  <si>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</si>
  <si>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</si>
  <si>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</si>
  <si>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</si>
  <si>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</si>
  <si>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</si>
  <si>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</si>
  <si>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</si>
  <si>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</si>
  <si>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</si>
  <si>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</si>
  <si>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</si>
  <si>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</si>
  <si>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</si>
  <si>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</si>
  <si>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</si>
  <si>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</si>
  <si>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</si>
  <si>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</si>
  <si>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</si>
  <si>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</si>
  <si>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</si>
  <si>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</si>
  <si>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</si>
  <si>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</si>
  <si>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</si>
  <si>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</si>
  <si>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</si>
  <si>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</si>
  <si>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</si>
  <si>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</si>
  <si>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</si>
  <si>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</si>
  <si>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</si>
  <si>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</si>
  <si>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</si>
  <si>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</si>
  <si>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</si>
  <si>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</si>
  <si>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</si>
  <si>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</si>
  <si>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</si>
  <si>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</si>
  <si>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</si>
  <si>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</si>
  <si>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</si>
  <si>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</si>
  <si>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</si>
  <si>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</si>
  <si>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</si>
  <si>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</si>
  <si>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</si>
  <si>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</si>
  <si>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</si>
  <si>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</si>
  <si>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</si>
  <si>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</si>
  <si>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</si>
  <si>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</si>
  <si>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</si>
  <si>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</si>
  <si>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</si>
  <si>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</si>
  <si>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</si>
  <si>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</si>
  <si>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</si>
  <si>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</si>
  <si>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</si>
  <si>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</si>
  <si>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</si>
  <si>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</si>
  <si>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</si>
  <si>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</si>
  <si>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</si>
  <si>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</si>
  <si>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</si>
  <si>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</si>
  <si>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</si>
  <si>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</si>
  <si>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</si>
  <si>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</si>
  <si>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</si>
  <si>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</si>
  <si>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</si>
  <si>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</si>
  <si>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</si>
  <si>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</si>
  <si>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</si>
  <si>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</si>
  <si>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</si>
  <si>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</si>
  <si>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</si>
  <si>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</si>
  <si>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</si>
  <si>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</si>
  <si>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</si>
  <si>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</si>
  <si>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</si>
  <si>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</si>
  <si>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</si>
  <si>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</si>
  <si>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</si>
  <si>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</si>
  <si>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</si>
  <si>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</si>
  <si>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</si>
  <si>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</si>
  <si>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</si>
  <si>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</si>
  <si>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</si>
  <si>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</si>
  <si>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</si>
  <si>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</si>
  <si>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</si>
  <si>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</si>
  <si>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</si>
  <si>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</si>
  <si>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</si>
  <si>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</si>
  <si>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</si>
  <si>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</si>
  <si>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</si>
  <si>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</si>
  <si>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</si>
  <si>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</si>
  <si>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</si>
  <si>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</si>
  <si>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</si>
  <si>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</si>
  <si>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</si>
  <si>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</si>
  <si>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</si>
  <si>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</si>
  <si>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</si>
  <si>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</si>
  <si>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</si>
  <si>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</si>
  <si>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</si>
  <si>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</si>
  <si>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</si>
  <si>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</si>
  <si>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</si>
  <si>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</si>
  <si>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</si>
  <si>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</si>
  <si>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</si>
  <si>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</si>
  <si>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</si>
  <si>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</si>
  <si>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</si>
  <si>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</si>
  <si>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</si>
  <si>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</si>
  <si>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</si>
  <si>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</si>
  <si>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</si>
  <si>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</si>
  <si>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</si>
  <si>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</si>
  <si>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</si>
  <si>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</si>
  <si>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</si>
  <si>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</si>
  <si>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</si>
  <si>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</si>
  <si>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</si>
  <si>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</si>
  <si>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</si>
  <si>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</si>
  <si>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</si>
  <si>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</si>
  <si>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</si>
  <si>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</si>
  <si>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</si>
  <si>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</si>
  <si>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</si>
  <si>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</si>
  <si>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</si>
  <si>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</si>
  <si>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</si>
  <si>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</si>
  <si>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</si>
  <si>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</si>
  <si>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</si>
  <si>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</si>
  <si>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</si>
  <si>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</si>
  <si>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</si>
  <si>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</si>
  <si>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</si>
  <si>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</si>
  <si>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</si>
  <si>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</si>
  <si>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</si>
  <si>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</si>
  <si>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</si>
  <si>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</si>
  <si>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</si>
  <si>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</si>
  <si>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</si>
  <si>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</si>
  <si>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</si>
  <si>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</si>
  <si>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</si>
  <si>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</si>
  <si>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</si>
  <si>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</si>
  <si>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</si>
  <si>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</si>
  <si>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</si>
  <si>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</si>
  <si>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</si>
  <si>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</si>
  <si>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</si>
  <si>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</si>
  <si>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</si>
  <si>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</si>
  <si>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</si>
  <si>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</si>
  <si>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</si>
  <si>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</si>
  <si>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</si>
  <si>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</si>
  <si>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</si>
  <si>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</si>
  <si>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</si>
  <si>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</si>
  <si>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</si>
  <si>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</si>
  <si>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</si>
  <si>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</si>
  <si>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</si>
  <si>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</si>
  <si>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</si>
  <si>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</si>
  <si>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</si>
  <si>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</si>
  <si>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</si>
  <si>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</si>
  <si>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</si>
  <si>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</si>
  <si>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</si>
  <si>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</si>
  <si>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</si>
  <si>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</si>
  <si>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</si>
  <si>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</si>
  <si>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</si>
  <si>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</si>
  <si>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</si>
  <si>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</si>
  <si>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</si>
  <si>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</si>
  <si>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</si>
  <si>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</si>
  <si>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</si>
  <si>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</si>
  <si>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</si>
  <si>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</si>
  <si>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</si>
  <si>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</si>
  <si>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</si>
  <si>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</si>
  <si>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</si>
  <si>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</si>
  <si>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</si>
  <si>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</si>
  <si>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</si>
  <si>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</si>
  <si>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</si>
  <si>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</si>
  <si>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</si>
  <si>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</si>
  <si>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</si>
  <si>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</si>
  <si>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</si>
  <si>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</si>
  <si>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</si>
  <si>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</si>
  <si>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</si>
  <si>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</si>
  <si>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</si>
  <si>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</si>
  <si>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</si>
  <si>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</si>
  <si>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</si>
  <si>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</si>
  <si>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</si>
  <si>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</si>
  <si>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</si>
  <si>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</si>
  <si>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</si>
  <si>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</si>
  <si>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</si>
  <si>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</si>
  <si>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</si>
  <si>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</si>
  <si>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</si>
  <si>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</si>
  <si>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</si>
  <si>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</si>
  <si>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</si>
  <si>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</si>
  <si>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</si>
  <si>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</si>
  <si>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</si>
  <si>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</si>
  <si>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</si>
  <si>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</si>
  <si>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</si>
  <si>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</si>
  <si>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</si>
  <si>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</si>
  <si>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</si>
  <si>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</si>
  <si>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</si>
  <si>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</si>
  <si>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</si>
  <si>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</si>
  <si>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</si>
  <si>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</si>
  <si>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</si>
  <si>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</si>
  <si>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</si>
  <si>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</si>
  <si>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</si>
  <si>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</si>
  <si>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</si>
  <si>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</si>
  <si>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</si>
  <si>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</si>
  <si>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</si>
  <si>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</si>
  <si>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</si>
  <si>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</si>
  <si>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</si>
  <si>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</si>
  <si>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</si>
  <si>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</si>
  <si>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</si>
  <si>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</si>
  <si>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</si>
  <si>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</si>
  <si>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</si>
  <si>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</si>
  <si>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</si>
  <si>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</si>
  <si>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</si>
  <si>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</si>
  <si>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</si>
  <si>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</si>
  <si>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</si>
  <si>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</si>
  <si>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</si>
  <si>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</si>
  <si>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</si>
  <si>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</si>
  <si>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</si>
  <si>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</si>
  <si>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</si>
  <si>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</si>
  <si>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</si>
  <si>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</si>
  <si>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</si>
  <si>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</si>
  <si>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</si>
  <si>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</si>
  <si>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</si>
  <si>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</si>
  <si>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</si>
  <si>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</si>
  <si>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</si>
  <si>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</si>
  <si>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</si>
  <si>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</si>
  <si>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</si>
  <si>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</si>
  <si>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</si>
  <si>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</si>
  <si>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</si>
  <si>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</si>
  <si>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</si>
  <si>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</si>
  <si>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</si>
  <si>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</si>
  <si>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</si>
  <si>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</si>
  <si>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</si>
  <si>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</si>
  <si>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</si>
  <si>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</si>
  <si>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</si>
  <si>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</si>
  <si>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</si>
  <si>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</si>
  <si>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</si>
  <si>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</si>
  <si>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</si>
  <si>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</si>
  <si>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</si>
  <si>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</si>
  <si>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</si>
  <si>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</si>
  <si>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</si>
  <si>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</si>
  <si>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</si>
  <si>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</si>
  <si>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</si>
  <si>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</si>
  <si>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</si>
  <si>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</si>
  <si>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</si>
  <si>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</si>
  <si>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</si>
  <si>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</si>
  <si>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</si>
  <si>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</si>
  <si>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</si>
  <si>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</si>
  <si>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</si>
  <si>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</si>
  <si>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</si>
  <si>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</si>
  <si>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</si>
  <si>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</si>
  <si>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</si>
  <si>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</si>
  <si>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</si>
  <si>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</si>
  <si>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</si>
  <si>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</si>
  <si>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</si>
  <si>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</si>
  <si>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</si>
  <si>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</si>
  <si>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</si>
  <si>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</si>
  <si>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</si>
  <si>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</si>
  <si>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</si>
  <si>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</si>
  <si>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</si>
  <si>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</si>
  <si>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</si>
  <si>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</si>
  <si>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</si>
  <si>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</si>
  <si>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</si>
  <si>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</si>
  <si>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</si>
  <si>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</si>
  <si>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</si>
  <si>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</si>
  <si>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</si>
  <si>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</si>
  <si>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</si>
  <si>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</si>
  <si>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</si>
  <si>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</si>
  <si>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</si>
  <si>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</si>
  <si>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</si>
  <si>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</si>
  <si>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</si>
  <si>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</si>
  <si>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</si>
  <si>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</si>
  <si>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</si>
  <si>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</si>
  <si>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</si>
  <si>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</si>
  <si>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</si>
  <si>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</si>
  <si>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</si>
  <si>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</si>
  <si>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</si>
  <si>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</si>
  <si>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</si>
  <si>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</si>
  <si>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</si>
  <si>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</si>
  <si>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</si>
  <si>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</si>
  <si>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</si>
  <si>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</si>
  <si>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</si>
  <si>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</si>
  <si>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</si>
  <si>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</si>
  <si>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</si>
  <si>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</si>
  <si>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</si>
  <si>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</si>
  <si>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</si>
  <si>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</si>
  <si>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</si>
  <si>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</si>
  <si>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</si>
  <si>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</si>
  <si>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</si>
  <si>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</si>
  <si>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</si>
  <si>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</si>
  <si>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</si>
  <si>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</si>
  <si>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</si>
  <si>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</si>
  <si>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</si>
  <si>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</si>
  <si>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</si>
  <si>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</si>
  <si>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</si>
  <si>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</si>
  <si>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</si>
  <si>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</si>
  <si>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</si>
  <si>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</si>
  <si>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</si>
  <si>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</si>
  <si>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</si>
  <si>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</si>
  <si>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</si>
  <si>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</si>
  <si>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</si>
  <si>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</si>
  <si>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</si>
  <si>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</si>
  <si>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</si>
  <si>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</si>
  <si>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</si>
  <si>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</si>
  <si>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</si>
  <si>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</si>
  <si>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</si>
  <si>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</si>
  <si>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</si>
  <si>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</si>
  <si>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</si>
  <si>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</si>
  <si>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</si>
  <si>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</si>
  <si>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</si>
  <si>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</si>
  <si>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</si>
  <si>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</si>
  <si>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</si>
  <si>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</si>
  <si>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</si>
  <si>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</si>
  <si>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</si>
  <si>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</si>
  <si>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</si>
  <si>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</si>
  <si>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</si>
  <si>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</si>
  <si>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</si>
  <si>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</si>
  <si>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</si>
  <si>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</si>
  <si>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</si>
  <si>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</si>
  <si>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</si>
  <si>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</si>
  <si>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</si>
  <si>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</si>
  <si>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</si>
  <si>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</si>
  <si>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</si>
  <si>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</si>
  <si>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</si>
  <si>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</si>
  <si>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</si>
  <si>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</si>
  <si>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</si>
  <si>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</si>
  <si>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</si>
  <si>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</si>
  <si>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</si>
  <si>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</si>
  <si>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</si>
  <si>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</si>
  <si>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</si>
  <si>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</si>
  <si>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</si>
  <si>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</si>
  <si>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</si>
  <si>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</si>
  <si>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</si>
  <si>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</si>
  <si>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</si>
  <si>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</si>
  <si>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</si>
  <si>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</si>
  <si>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</si>
  <si>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</si>
  <si>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</si>
  <si>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</si>
  <si>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</si>
  <si>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</si>
  <si>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</si>
  <si>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</si>
  <si>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</si>
  <si>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</si>
  <si>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</si>
  <si>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</si>
  <si>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</si>
  <si>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</si>
  <si>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</si>
  <si>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</si>
  <si>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</si>
  <si>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</si>
  <si>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</si>
  <si>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</si>
  <si>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</si>
  <si>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</si>
  <si>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</si>
  <si>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</si>
  <si>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</si>
  <si>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</si>
  <si>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</si>
  <si>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</si>
  <si>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</si>
  <si>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</si>
  <si>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</si>
  <si>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</si>
  <si>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</si>
  <si>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</si>
  <si>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</si>
  <si>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</si>
  <si>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</si>
  <si>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</si>
  <si>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</si>
  <si>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</si>
  <si>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</si>
  <si>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</si>
  <si>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</si>
  <si>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</si>
  <si>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</si>
  <si>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</si>
  <si>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</si>
  <si>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</si>
  <si>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</si>
  <si>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</si>
  <si>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</si>
  <si>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</si>
  <si>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</si>
  <si>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</si>
  <si>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</si>
  <si>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</si>
  <si>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</si>
  <si>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</si>
  <si>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</si>
  <si>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</si>
  <si>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</si>
  <si>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</si>
  <si>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</si>
  <si>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</si>
  <si>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</si>
  <si>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</si>
  <si>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</si>
  <si>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</si>
  <si>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</si>
  <si>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</si>
  <si>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</si>
  <si>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</si>
  <si>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</si>
  <si>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</si>
  <si>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</si>
  <si>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</si>
  <si>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</si>
  <si>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</si>
  <si>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</si>
  <si>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</si>
  <si>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</si>
  <si>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</si>
  <si>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</si>
  <si>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</si>
  <si>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</si>
  <si>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</si>
  <si>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</si>
  <si>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</si>
  <si>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</si>
  <si>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</si>
  <si>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</si>
  <si>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</si>
  <si>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</si>
  <si>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</si>
  <si>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</si>
  <si>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</si>
  <si>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</si>
  <si>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</si>
  <si>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</si>
  <si>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</si>
  <si>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</si>
  <si>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</si>
  <si>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</si>
  <si>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</si>
  <si>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</si>
  <si>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</si>
  <si>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</si>
  <si>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</si>
  <si>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</si>
  <si>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</si>
  <si>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</si>
  <si>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</si>
  <si>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</si>
  <si>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</si>
  <si>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</si>
  <si>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</si>
  <si>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</si>
  <si>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</si>
  <si>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</si>
  <si>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</si>
  <si>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</si>
  <si>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</si>
  <si>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</si>
  <si>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</si>
  <si>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</si>
  <si>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</si>
  <si>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</si>
  <si>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</si>
  <si>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</si>
  <si>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</si>
  <si>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</si>
  <si>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</si>
  <si>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</si>
  <si>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</si>
  <si>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</si>
  <si>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</si>
  <si>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</si>
  <si>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</si>
  <si>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</si>
  <si>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</si>
  <si>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</si>
  <si>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</si>
  <si>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</si>
  <si>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</si>
  <si>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</si>
  <si>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</si>
  <si>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</si>
  <si>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</si>
  <si>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</si>
  <si>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</si>
  <si>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</si>
  <si>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</si>
  <si>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</si>
  <si>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</si>
  <si>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</si>
  <si>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</si>
  <si>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</si>
  <si>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</si>
  <si>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</si>
  <si>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</si>
  <si>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</si>
  <si>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</si>
  <si>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</si>
  <si>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</si>
  <si>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</si>
  <si>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</si>
  <si>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</si>
  <si>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</si>
  <si>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</si>
  <si>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</si>
  <si>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</si>
  <si>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</si>
  <si>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</si>
  <si>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</si>
  <si>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</si>
  <si>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</si>
  <si>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</si>
  <si>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</si>
  <si>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</si>
  <si>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</si>
  <si>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</si>
  <si>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</si>
  <si>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</si>
  <si>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</si>
  <si>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</si>
  <si>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</si>
  <si>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</si>
  <si>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</si>
  <si>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</si>
  <si>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</si>
  <si>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</si>
  <si>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</si>
  <si>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</si>
  <si>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</si>
  <si>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</si>
  <si>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</si>
  <si>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</si>
  <si>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</si>
  <si>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</si>
  <si>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</si>
  <si>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</si>
  <si>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</si>
  <si>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</si>
  <si>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</si>
  <si>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</si>
  <si>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</si>
  <si>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</si>
  <si>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</si>
  <si>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</si>
  <si>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</si>
  <si>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</si>
  <si>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</si>
  <si>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</si>
  <si>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</si>
  <si>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</si>
  <si>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</si>
  <si>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</si>
  <si>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</si>
  <si>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</si>
  <si>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</si>
  <si>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</si>
  <si>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</si>
  <si>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</si>
  <si>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</si>
  <si>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</si>
  <si>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</si>
  <si>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</si>
  <si>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</si>
  <si>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</si>
  <si>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</si>
  <si>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</si>
  <si>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</si>
  <si>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</si>
  <si>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</si>
  <si>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</si>
  <si>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</si>
  <si>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</si>
  <si>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</si>
  <si>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</si>
  <si>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</si>
  <si>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</si>
  <si>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</si>
  <si>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</si>
  <si>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</si>
  <si>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</si>
  <si>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</si>
  <si>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</si>
  <si>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</si>
  <si>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</si>
  <si>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</si>
  <si>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</si>
  <si>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</si>
  <si>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</si>
  <si>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</si>
  <si>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</si>
  <si>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</si>
  <si>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</si>
  <si>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</si>
  <si>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</si>
  <si>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</si>
  <si>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</si>
  <si>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</si>
  <si>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</si>
  <si>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</si>
  <si>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</si>
  <si>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</si>
  <si>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</si>
  <si>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</si>
  <si>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</si>
  <si>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</si>
  <si>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</si>
  <si>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</si>
  <si>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</si>
  <si>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</si>
  <si>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</si>
  <si>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</si>
  <si>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</si>
  <si>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</si>
  <si>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</si>
  <si>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</si>
  <si>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</si>
  <si>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</si>
  <si>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</si>
  <si>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</si>
  <si>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</si>
  <si>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</si>
  <si>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</si>
  <si>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</si>
  <si>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</si>
  <si>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</si>
  <si>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</si>
  <si>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</si>
  <si>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</si>
  <si>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</si>
  <si>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</si>
  <si>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</si>
  <si>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</si>
  <si>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</si>
  <si>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</si>
  <si>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</si>
  <si>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</si>
  <si>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</si>
  <si>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</si>
  <si>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</si>
  <si>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</si>
  <si>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</si>
  <si>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</si>
  <si>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</si>
  <si>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</si>
  <si>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</si>
  <si>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</si>
  <si>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</si>
  <si>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</si>
  <si>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</si>
  <si>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</si>
  <si>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</si>
  <si>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</si>
  <si>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</si>
  <si>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</si>
  <si>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</si>
  <si>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</si>
  <si>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</si>
  <si>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</si>
  <si>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</si>
  <si>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</si>
  <si>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</si>
  <si>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</si>
  <si>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</si>
  <si>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</si>
  <si>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</si>
  <si>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</si>
  <si>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</si>
  <si>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</si>
  <si>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</si>
  <si>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</si>
  <si>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</si>
  <si>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</si>
  <si>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</si>
  <si>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</si>
  <si>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</si>
  <si>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</si>
  <si>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</si>
  <si>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</si>
  <si>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</si>
  <si>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</si>
  <si>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</si>
  <si>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</si>
  <si>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</si>
  <si>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</si>
  <si>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</si>
  <si>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</si>
  <si>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</si>
  <si>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</si>
  <si>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</si>
  <si>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</si>
  <si>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</si>
  <si>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</si>
  <si>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</si>
  <si>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</si>
  <si>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</si>
  <si>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</si>
  <si>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</si>
  <si>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</si>
  <si>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</si>
  <si>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</si>
  <si>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</si>
  <si>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</si>
  <si>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</si>
  <si>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</si>
  <si>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</si>
  <si>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</si>
  <si>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</si>
  <si>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</si>
  <si>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</si>
  <si>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</si>
  <si>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</si>
  <si>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</si>
  <si>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</si>
  <si>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</si>
  <si>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</si>
  <si>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</si>
  <si>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</si>
  <si>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</si>
  <si>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</si>
  <si>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</si>
  <si>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</si>
  <si>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</si>
  <si>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</si>
  <si>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</si>
  <si>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</si>
  <si>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</si>
  <si>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</si>
  <si>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</si>
  <si>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</si>
  <si>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</si>
  <si>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</si>
  <si>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</si>
  <si>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</si>
  <si>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</si>
  <si>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</si>
  <si>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</si>
  <si>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</si>
  <si>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</si>
  <si>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</si>
  <si>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</si>
  <si>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</si>
  <si>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</si>
  <si>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</si>
  <si>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</si>
  <si>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</si>
  <si>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</si>
  <si>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</si>
  <si>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</si>
  <si>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</si>
  <si>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</si>
  <si>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</si>
  <si>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</si>
  <si>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</si>
  <si>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</si>
  <si>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</si>
  <si>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</si>
  <si>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</si>
  <si>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</si>
  <si>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</si>
  <si>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</si>
  <si>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</si>
  <si>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</si>
  <si>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</si>
  <si>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</si>
  <si>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</si>
  <si>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</si>
  <si>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</si>
  <si>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</si>
  <si>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</si>
  <si>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</si>
  <si>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</si>
  <si>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</si>
  <si>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</si>
  <si>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</si>
  <si>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</si>
  <si>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</si>
  <si>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</si>
  <si>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</si>
  <si>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</si>
  <si>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</si>
  <si>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</si>
  <si>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</si>
  <si>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</si>
  <si>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</si>
  <si>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</si>
  <si>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</si>
  <si>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</si>
  <si>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</si>
  <si>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</si>
  <si>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</si>
  <si>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</si>
  <si>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</si>
  <si>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</si>
  <si>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</si>
  <si>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</si>
  <si>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</si>
  <si>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</si>
  <si>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</si>
  <si>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</si>
  <si>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</si>
  <si>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</si>
  <si>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</si>
  <si>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</si>
  <si>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</si>
  <si>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</si>
  <si>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</si>
  <si>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</si>
  <si>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</si>
  <si>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</si>
  <si>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</si>
  <si>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</si>
  <si>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</si>
  <si>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</si>
  <si>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</si>
  <si>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</si>
  <si>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</si>
  <si>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</si>
  <si>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</si>
  <si>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</si>
  <si>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</si>
  <si>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</si>
  <si>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</si>
  <si>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</si>
  <si>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</si>
  <si>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</si>
  <si>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</si>
  <si>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</si>
  <si>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</si>
  <si>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</si>
  <si>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</si>
  <si>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</si>
  <si>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</si>
  <si>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</si>
  <si>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</si>
  <si>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</si>
  <si>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</si>
  <si>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</si>
  <si>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</si>
  <si>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</si>
  <si>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</si>
  <si>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</si>
  <si>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</si>
  <si>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</si>
  <si>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</si>
  <si>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</si>
  <si>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</si>
  <si>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</si>
  <si>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</si>
  <si>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</si>
  <si>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</si>
  <si>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</si>
  <si>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</si>
  <si>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</si>
  <si>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</si>
  <si>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</si>
  <si>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</si>
  <si>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</si>
  <si>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</si>
  <si>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</si>
  <si>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</si>
  <si>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</si>
  <si>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</si>
  <si>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</si>
  <si>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</si>
  <si>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</si>
  <si>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</si>
  <si>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</si>
  <si>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</si>
  <si>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</si>
  <si>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</si>
  <si>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</si>
  <si>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</si>
  <si>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</si>
  <si>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</si>
  <si>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</si>
  <si>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</si>
  <si>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</si>
  <si>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</si>
  <si>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</si>
  <si>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</si>
  <si>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</si>
  <si>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</si>
  <si>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</si>
  <si>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</si>
  <si>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</si>
  <si>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</si>
  <si>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</si>
  <si>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</si>
  <si>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</si>
  <si>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</si>
  <si>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</si>
  <si>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</si>
  <si>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</si>
  <si>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</si>
  <si>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</si>
  <si>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</si>
  <si>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</si>
  <si>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</si>
  <si>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</si>
  <si>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</si>
  <si>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</si>
  <si>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</si>
  <si>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</si>
  <si>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</si>
  <si>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</si>
  <si>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</si>
  <si>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</si>
  <si>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</si>
  <si>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</si>
  <si>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</si>
  <si>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</si>
  <si>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</si>
  <si>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</si>
  <si>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</si>
  <si>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</si>
  <si>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</si>
  <si>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</si>
  <si>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</si>
  <si>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</si>
  <si>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</si>
  <si>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</si>
  <si>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</si>
  <si>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</si>
  <si>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</si>
  <si>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</si>
  <si>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</si>
  <si>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</si>
  <si>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</si>
  <si>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</si>
  <si>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</si>
  <si>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</si>
  <si>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</si>
  <si>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</si>
  <si>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</si>
  <si>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</si>
  <si>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</si>
  <si>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</si>
  <si>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</si>
  <si>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</si>
  <si>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</si>
  <si>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</si>
  <si>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</si>
  <si>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</si>
  <si>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</si>
  <si>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</si>
  <si>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</si>
  <si>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</si>
  <si>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</si>
  <si>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</si>
  <si>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</si>
  <si>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</si>
  <si>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</si>
  <si>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</si>
  <si>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</si>
  <si>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</si>
  <si>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</si>
  <si>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</si>
  <si>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</si>
  <si>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</si>
  <si>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</si>
  <si>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</si>
  <si>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</si>
  <si>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</si>
  <si>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</si>
  <si>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</si>
  <si>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</si>
  <si>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</si>
  <si>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</si>
  <si>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</si>
  <si>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</si>
  <si>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</si>
  <si>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</si>
  <si>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</si>
  <si>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</si>
  <si>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</si>
  <si>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</si>
  <si>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</si>
  <si>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</si>
  <si>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</si>
  <si>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</si>
  <si>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</si>
  <si>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</si>
  <si>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</si>
  <si>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</si>
  <si>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</si>
  <si>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</si>
  <si>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</si>
  <si>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</si>
  <si>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</si>
  <si>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</si>
  <si>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</si>
  <si>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</si>
  <si>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</si>
  <si>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</si>
  <si>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</si>
  <si>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</si>
  <si>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</si>
  <si>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</si>
  <si>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</si>
  <si>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</si>
  <si>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</si>
  <si>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</si>
  <si>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</si>
  <si>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</si>
  <si>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</si>
  <si>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</si>
  <si>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</si>
  <si>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</si>
  <si>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</si>
  <si>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</si>
  <si>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</si>
  <si>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</si>
  <si>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</si>
  <si>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</si>
  <si>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</si>
  <si>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</si>
  <si>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</si>
  <si>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</si>
  <si>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</si>
  <si>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</si>
  <si>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</si>
  <si>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</si>
  <si>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</si>
  <si>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</si>
  <si>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</si>
  <si>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</si>
  <si>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</si>
  <si>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</si>
  <si>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</si>
  <si>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</si>
  <si>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</si>
  <si>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</si>
  <si>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</si>
  <si>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</si>
  <si>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</si>
  <si>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</si>
  <si>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</si>
  <si>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</si>
  <si>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</si>
  <si>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</si>
  <si>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</si>
  <si>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</si>
  <si>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</si>
  <si>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</si>
  <si>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</si>
  <si>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</si>
  <si>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</si>
  <si>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</si>
  <si>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</si>
  <si>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</si>
  <si>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</si>
  <si>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</si>
  <si>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</si>
  <si>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</si>
  <si>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</si>
  <si>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</si>
  <si>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</si>
  <si>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</si>
  <si>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</si>
  <si>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</si>
  <si>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</si>
  <si>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</si>
  <si>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</si>
  <si>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</si>
  <si>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</si>
  <si>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</si>
  <si>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</si>
  <si>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</si>
  <si>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</si>
  <si>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</si>
  <si>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</si>
  <si>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</si>
  <si>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</si>
  <si>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</si>
  <si>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</si>
  <si>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</si>
  <si>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</si>
  <si>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</si>
  <si>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</si>
  <si>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</si>
  <si>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</si>
  <si>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</si>
  <si>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</si>
  <si>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</si>
  <si>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</si>
  <si>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</si>
  <si>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</si>
  <si>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</si>
  <si>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</si>
  <si>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</si>
  <si>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</si>
  <si>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</si>
  <si>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</si>
  <si>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</si>
  <si>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</si>
  <si>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</si>
  <si>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</si>
  <si>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</si>
  <si>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</si>
  <si>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</si>
  <si>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</si>
  <si>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</si>
  <si>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</si>
  <si>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</si>
  <si>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</si>
  <si>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</si>
  <si>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</si>
  <si>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</si>
  <si>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</si>
  <si>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</si>
  <si>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</si>
  <si>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</si>
  <si>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</si>
  <si>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</si>
  <si>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</si>
  <si>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</si>
  <si>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</si>
  <si>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</si>
  <si>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</si>
  <si>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</si>
  <si>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</si>
  <si>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</si>
  <si>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</si>
  <si>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</si>
  <si>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</si>
  <si>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</si>
  <si>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</si>
  <si>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</si>
  <si>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</si>
  <si>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</si>
  <si>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</si>
  <si>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</si>
  <si>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</si>
  <si>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</si>
  <si>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</si>
  <si>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</si>
  <si>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</si>
  <si>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</si>
  <si>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</si>
  <si>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</si>
  <si>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</si>
  <si>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</si>
  <si>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</si>
  <si>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</si>
  <si>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</si>
  <si>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</si>
  <si>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</si>
  <si>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</si>
  <si>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</si>
  <si>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</si>
  <si>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</si>
  <si>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</si>
  <si>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</si>
  <si>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</si>
  <si>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</si>
  <si>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</si>
  <si>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</si>
  <si>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</si>
  <si>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</si>
  <si>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</si>
  <si>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</si>
  <si>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</si>
  <si>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</si>
  <si>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</si>
  <si>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</si>
  <si>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</si>
  <si>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</si>
  <si>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</si>
  <si>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</si>
  <si>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</si>
  <si>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</si>
  <si>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</si>
  <si>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</si>
  <si>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</si>
  <si>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</si>
  <si>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</si>
  <si>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</si>
  <si>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</si>
  <si>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</si>
  <si>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</si>
  <si>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</si>
  <si>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</si>
  <si>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</si>
  <si>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</si>
  <si>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</si>
  <si>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</si>
  <si>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</si>
  <si>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</si>
  <si>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</si>
  <si>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</si>
  <si>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</si>
  <si>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</si>
  <si>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</si>
  <si>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</si>
  <si>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</si>
  <si>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</si>
  <si>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</si>
  <si>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</si>
  <si>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</si>
  <si>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</si>
  <si>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</si>
  <si>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</si>
  <si>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</si>
  <si>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</si>
  <si>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</si>
  <si>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</si>
  <si>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</si>
  <si>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</si>
  <si>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</si>
  <si>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</si>
  <si>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</si>
  <si>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</si>
  <si>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</si>
  <si>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</si>
  <si>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</si>
  <si>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</si>
  <si>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</si>
  <si>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</si>
  <si>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</si>
  <si>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</si>
  <si>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</si>
  <si>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</si>
  <si>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</si>
  <si>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</si>
  <si>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</si>
  <si>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</si>
  <si>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</si>
  <si>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</si>
  <si>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</si>
  <si>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</si>
  <si>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</si>
  <si>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</si>
  <si>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</si>
  <si>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</si>
  <si>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</si>
  <si>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</si>
  <si>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</si>
  <si>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</si>
  <si>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</si>
  <si>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</si>
  <si>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</si>
  <si>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</si>
  <si>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</si>
  <si>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</si>
  <si>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</si>
  <si>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</si>
  <si>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</si>
  <si>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</si>
  <si>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</si>
  <si>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</si>
  <si>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</si>
  <si>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</si>
  <si>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</si>
  <si>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</si>
  <si>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</si>
  <si>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</si>
  <si>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</si>
  <si>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</si>
  <si>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</si>
  <si>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</si>
  <si>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</si>
  <si>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</si>
  <si>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</si>
  <si>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</si>
  <si>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</si>
  <si>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</si>
  <si>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</si>
  <si>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</si>
  <si>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</si>
  <si>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</si>
  <si>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</si>
  <si>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</si>
  <si>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</si>
  <si>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</si>
  <si>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</si>
  <si>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</si>
  <si>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</si>
  <si>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</si>
  <si>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</si>
  <si>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</si>
  <si>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</si>
  <si>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</si>
  <si>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</si>
  <si>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</si>
  <si>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</si>
  <si>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</si>
  <si>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</si>
  <si>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</si>
  <si>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</si>
  <si>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</si>
  <si>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</si>
  <si>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</si>
  <si>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</si>
  <si>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</si>
  <si>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</si>
  <si>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</si>
  <si>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</si>
  <si>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</si>
  <si>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</si>
  <si>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</si>
  <si>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</si>
  <si>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</si>
  <si>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</si>
  <si>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</si>
  <si>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</si>
  <si>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</si>
  <si>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</si>
  <si>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</si>
  <si>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</si>
  <si>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</si>
  <si>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</si>
  <si>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</si>
  <si>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</si>
  <si>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</si>
  <si>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</si>
  <si>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</si>
  <si>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</si>
  <si>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</si>
  <si>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</si>
  <si>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</si>
  <si>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</si>
  <si>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</si>
  <si>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</si>
  <si>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</si>
  <si>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</si>
  <si>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</si>
  <si>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</si>
  <si>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</si>
  <si>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</si>
  <si>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</si>
  <si>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</si>
  <si>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</si>
  <si>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</si>
  <si>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</si>
  <si>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</si>
  <si>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</si>
  <si>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</si>
  <si>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</si>
  <si>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</si>
  <si>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</si>
  <si>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</si>
  <si>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</si>
  <si>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</si>
  <si>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</si>
  <si>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</si>
  <si>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</si>
  <si>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</si>
  <si>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</si>
  <si>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</si>
  <si>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</si>
  <si>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</si>
  <si>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</si>
  <si>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</si>
  <si>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</si>
  <si>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</si>
  <si>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</si>
  <si>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</si>
  <si>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</si>
  <si>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</si>
  <si>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</si>
  <si>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</si>
  <si>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</si>
  <si>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</si>
  <si>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</si>
  <si>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</si>
  <si>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</si>
  <si>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</si>
  <si>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</si>
  <si>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</si>
  <si>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</si>
  <si>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</si>
  <si>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</si>
  <si>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</si>
  <si>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</si>
  <si>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</si>
  <si>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</si>
  <si>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</si>
  <si>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</si>
  <si>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</si>
  <si>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</si>
  <si>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</si>
  <si>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</si>
  <si>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</si>
  <si>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</si>
  <si>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</si>
  <si>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</si>
  <si>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</si>
  <si>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</si>
  <si>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</si>
  <si>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</si>
  <si>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</si>
  <si>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</si>
  <si>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</si>
  <si>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</si>
  <si>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</si>
  <si>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</si>
  <si>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</si>
  <si>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</si>
  <si>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</si>
  <si>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</si>
  <si>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</si>
  <si>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</si>
  <si>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</si>
  <si>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</si>
  <si>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</si>
  <si>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</si>
  <si>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</si>
  <si>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</si>
  <si>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</si>
  <si>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</si>
  <si>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</si>
  <si>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</si>
  <si>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</si>
  <si>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</si>
  <si>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</si>
  <si>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</si>
  <si>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</si>
  <si>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</si>
  <si>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</si>
  <si>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</si>
  <si>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</si>
  <si>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</si>
  <si>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</si>
  <si>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</si>
  <si>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</si>
  <si>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</si>
  <si>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</si>
  <si>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</si>
  <si>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</si>
  <si>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</si>
  <si>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</si>
  <si>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</si>
  <si>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</si>
  <si>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</si>
  <si>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</si>
  <si>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</si>
  <si>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</si>
  <si>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</si>
  <si>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</si>
  <si>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</si>
  <si>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</si>
  <si>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</si>
  <si>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</si>
  <si>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</si>
  <si>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</si>
  <si>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</si>
  <si>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</si>
  <si>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</si>
  <si>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</si>
  <si>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</si>
  <si>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</si>
  <si>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</si>
  <si>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</si>
  <si>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</si>
  <si>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</si>
  <si>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</si>
  <si>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</si>
  <si>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</si>
  <si>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</si>
  <si>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</si>
  <si>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</si>
  <si>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</si>
  <si>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</si>
  <si>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</si>
  <si>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</si>
  <si>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</si>
  <si>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</si>
  <si>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</si>
  <si>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</si>
  <si>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</si>
  <si>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</si>
  <si>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</si>
  <si>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</si>
  <si>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</si>
  <si>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</si>
  <si>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</si>
  <si>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</si>
  <si>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</si>
  <si>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</si>
  <si>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</si>
  <si>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</si>
  <si>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</si>
  <si>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</si>
  <si>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</si>
  <si>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</si>
  <si>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</si>
  <si>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</si>
  <si>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</si>
  <si>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</si>
  <si>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</si>
  <si>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</si>
  <si>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</si>
  <si>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</si>
  <si>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</si>
  <si>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</si>
  <si>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</si>
  <si>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</si>
  <si>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</si>
  <si>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</si>
  <si>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</si>
  <si>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</si>
  <si>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</si>
  <si>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</si>
  <si>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</si>
  <si>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</si>
  <si>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</si>
  <si>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</si>
  <si>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</si>
  <si>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</si>
  <si>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</si>
  <si>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</si>
  <si>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</si>
  <si>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</si>
  <si>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</si>
  <si>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</si>
  <si>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</si>
  <si>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</si>
  <si>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</si>
  <si>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</si>
  <si>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</si>
  <si>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</si>
  <si>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</si>
  <si>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</si>
  <si>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</si>
  <si>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</si>
  <si>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</si>
  <si>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</si>
  <si>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</si>
  <si>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</si>
  <si>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</si>
  <si>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</si>
  <si>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</si>
  <si>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</si>
  <si>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</si>
  <si>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</si>
  <si>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</si>
  <si>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</si>
  <si>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</si>
  <si>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</si>
  <si>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</si>
  <si>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</si>
  <si>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</si>
  <si>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</si>
  <si>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</si>
  <si>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</si>
  <si>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</si>
  <si>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</si>
  <si>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</si>
  <si>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</si>
  <si>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</si>
  <si>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</si>
  <si>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</si>
  <si>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</si>
  <si>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</si>
  <si>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</si>
  <si>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</si>
  <si>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</si>
  <si>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</si>
  <si>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</si>
  <si>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</si>
  <si>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</si>
  <si>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</si>
  <si>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</si>
  <si>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</si>
  <si>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</si>
  <si>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</si>
  <si>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</si>
  <si>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</si>
  <si>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</si>
  <si>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</si>
  <si>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</si>
  <si>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</si>
  <si>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</si>
  <si>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</si>
  <si>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</si>
  <si>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</si>
  <si>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</si>
  <si>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</si>
  <si>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</si>
  <si>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</si>
  <si>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</si>
  <si>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</si>
  <si>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</si>
  <si>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</si>
  <si>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</si>
  <si>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</si>
  <si>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</si>
  <si>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</si>
  <si>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</si>
  <si>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</si>
  <si>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</si>
  <si>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</si>
  <si>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</si>
  <si>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</si>
  <si>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</si>
  <si>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</si>
  <si>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</si>
  <si>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</si>
  <si>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</si>
  <si>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</si>
  <si>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</si>
  <si>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</si>
  <si>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</si>
  <si>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</si>
  <si>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</si>
  <si>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</si>
  <si>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</si>
  <si>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</si>
  <si>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</si>
  <si>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</si>
  <si>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</si>
  <si>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</si>
  <si>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</si>
  <si>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</si>
  <si>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</si>
  <si>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</si>
  <si>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</si>
  <si>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</si>
  <si>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</si>
  <si>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</si>
  <si>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</si>
  <si>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</si>
  <si>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</si>
  <si>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</si>
  <si>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</si>
  <si>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</si>
  <si>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</si>
  <si>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</si>
  <si>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</si>
  <si>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</si>
  <si>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</si>
  <si>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</si>
  <si>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</si>
  <si>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</si>
  <si>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</si>
  <si>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</si>
  <si>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</si>
  <si>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</si>
  <si>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</si>
  <si>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</si>
  <si>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</si>
  <si>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</si>
  <si>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</si>
  <si>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</si>
  <si>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</si>
  <si>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</si>
  <si>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</si>
  <si>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</si>
  <si>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</si>
  <si>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</si>
  <si>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</si>
  <si>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</si>
  <si>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</si>
  <si>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</si>
  <si>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</si>
  <si>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</si>
  <si>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</si>
  <si>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</si>
  <si>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</si>
  <si>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</si>
  <si>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</si>
  <si>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</si>
  <si>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</si>
  <si>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</si>
  <si>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</si>
  <si>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</si>
  <si>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</si>
  <si>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</si>
  <si>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</si>
  <si>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</si>
  <si>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</si>
  <si>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</si>
  <si>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</si>
  <si>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</si>
  <si>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</si>
  <si>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</si>
  <si>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</si>
  <si>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</si>
  <si>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</si>
  <si>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</si>
  <si>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</si>
  <si>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</si>
  <si>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</si>
  <si>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</si>
  <si>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</si>
  <si>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</si>
  <si>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</si>
  <si>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</si>
  <si>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</si>
  <si>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</si>
  <si>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</si>
  <si>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</si>
  <si>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</si>
  <si>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</si>
  <si>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</si>
  <si>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</si>
  <si>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</si>
  <si>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</si>
  <si>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</si>
  <si>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</si>
  <si>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</si>
  <si>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</si>
  <si>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</si>
  <si>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</si>
  <si>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</si>
  <si>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</si>
  <si>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</si>
  <si>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</si>
  <si>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</si>
  <si>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</si>
  <si>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</si>
  <si>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</si>
  <si>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</si>
  <si>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</si>
  <si>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</si>
  <si>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</si>
  <si>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</si>
  <si>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</si>
  <si>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</si>
  <si>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</si>
  <si>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</si>
  <si>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</si>
  <si>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</si>
  <si>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</si>
  <si>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</si>
  <si>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</si>
  <si>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</si>
  <si>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</si>
  <si>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</si>
  <si>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</si>
  <si>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</si>
  <si>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</si>
  <si>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</si>
  <si>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</si>
  <si>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</si>
  <si>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</si>
  <si>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</si>
  <si>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</si>
  <si>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</si>
  <si>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</si>
  <si>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</si>
  <si>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</si>
  <si>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</si>
  <si>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</si>
  <si>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</si>
  <si>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</si>
  <si>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</si>
  <si>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</si>
  <si>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</si>
  <si>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</si>
  <si>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</si>
  <si>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</si>
  <si>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</si>
  <si>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</si>
  <si>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</si>
  <si>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</si>
  <si>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</si>
  <si>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</si>
  <si>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</si>
  <si>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</si>
  <si>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</si>
  <si>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</si>
  <si>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</si>
  <si>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</si>
  <si>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</si>
  <si>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</si>
  <si>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</si>
  <si>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</si>
  <si>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</si>
  <si>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</si>
  <si>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</si>
  <si>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</si>
  <si>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</si>
  <si>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</si>
  <si>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</si>
  <si>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</si>
  <si>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</si>
  <si>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</si>
  <si>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</si>
  <si>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</si>
  <si>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</si>
  <si>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</si>
  <si>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</si>
  <si>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</si>
  <si>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</si>
  <si>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</si>
  <si>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</si>
  <si>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</si>
  <si>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</si>
  <si>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</si>
  <si>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</si>
  <si>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</si>
  <si>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</si>
  <si>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</si>
  <si>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</si>
  <si>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</si>
  <si>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</si>
  <si>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</si>
  <si>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</si>
  <si>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</si>
  <si>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</si>
  <si>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</si>
  <si>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</si>
  <si>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</si>
  <si>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</si>
  <si>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</si>
  <si>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</si>
  <si>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</si>
  <si>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</si>
  <si>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</si>
  <si>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</si>
  <si>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</si>
  <si>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</si>
  <si>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</si>
  <si>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</si>
  <si>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</si>
  <si>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</si>
  <si>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</si>
  <si>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</si>
  <si>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</si>
  <si>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</si>
  <si>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</si>
  <si>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</si>
  <si>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</si>
  <si>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</si>
  <si>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</si>
  <si>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</si>
  <si>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</si>
  <si>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</si>
  <si>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</si>
  <si>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</si>
  <si>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</si>
  <si>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</si>
  <si>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</si>
  <si>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</si>
  <si>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</si>
  <si>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</si>
  <si>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</si>
  <si>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</si>
  <si>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</si>
  <si>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</si>
  <si>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</si>
  <si>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</si>
  <si>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</si>
  <si>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</si>
  <si>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</si>
  <si>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</si>
  <si>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</si>
  <si>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</si>
  <si>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</si>
  <si>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</si>
  <si>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</si>
  <si>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</si>
  <si>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</si>
  <si>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</si>
  <si>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</si>
  <si>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</si>
  <si>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</si>
  <si>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</si>
  <si>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</si>
  <si>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</si>
  <si>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</si>
  <si>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</si>
  <si>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</si>
  <si>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</si>
  <si>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</si>
  <si>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</si>
  <si>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</si>
  <si>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</si>
  <si>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</si>
  <si>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</si>
  <si>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</si>
  <si>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</si>
  <si>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</si>
  <si>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</si>
  <si>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</si>
  <si>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</si>
  <si>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</si>
  <si>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</si>
  <si>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</si>
  <si>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</si>
  <si>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</si>
  <si>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</si>
  <si>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</si>
  <si>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</si>
  <si>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</si>
  <si>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</si>
  <si>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</si>
  <si>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</si>
  <si>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</si>
  <si>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</si>
  <si>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</si>
  <si>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</si>
  <si>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</si>
  <si>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</si>
  <si>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</si>
  <si>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</si>
  <si>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</si>
  <si>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</si>
  <si>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</si>
  <si>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</si>
  <si>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</si>
  <si>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</si>
  <si>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</si>
  <si>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</si>
  <si>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</si>
  <si>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</si>
  <si>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</si>
  <si>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</si>
  <si>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</si>
  <si>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</si>
  <si>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</si>
  <si>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</si>
  <si>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</si>
  <si>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</si>
  <si>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</si>
  <si>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</si>
  <si>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</si>
  <si>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</si>
  <si>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</si>
  <si>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</si>
  <si>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</si>
  <si>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</si>
  <si>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</si>
  <si>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</si>
  <si>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</si>
  <si>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</si>
  <si>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</si>
  <si>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</si>
  <si>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</si>
  <si>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</si>
  <si>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</si>
  <si>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</si>
  <si>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</si>
  <si>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</si>
  <si>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</si>
  <si>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</si>
  <si>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</si>
  <si>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</si>
  <si>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</si>
  <si>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</si>
  <si>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</si>
  <si>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</si>
  <si>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</si>
  <si>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</si>
  <si>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</si>
  <si>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</si>
  <si>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</si>
  <si>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</si>
  <si>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</si>
  <si>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</si>
  <si>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</si>
  <si>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</si>
  <si>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</si>
  <si>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</si>
  <si>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</si>
  <si>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</si>
  <si>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</si>
  <si>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</si>
  <si>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</si>
  <si>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</si>
  <si>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</si>
  <si>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</si>
  <si>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</si>
  <si>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</si>
  <si>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</si>
  <si>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</si>
  <si>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</si>
  <si>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</si>
  <si>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</si>
  <si>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</si>
  <si>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</si>
  <si>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</si>
  <si>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</si>
  <si>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</si>
  <si>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</si>
  <si>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</si>
  <si>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</si>
  <si>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</si>
  <si>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</si>
  <si>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</si>
  <si>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</si>
  <si>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</si>
  <si>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</si>
  <si>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</si>
  <si>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</si>
  <si>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</si>
  <si>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</si>
  <si>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</si>
  <si>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</si>
  <si>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</si>
  <si>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</si>
  <si>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</si>
  <si>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</si>
  <si>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</si>
  <si>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</si>
  <si>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</si>
  <si>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</si>
  <si>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</si>
  <si>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</si>
  <si>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</si>
  <si>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</si>
  <si>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</si>
  <si>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</si>
  <si>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</si>
  <si>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</si>
  <si>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</si>
  <si>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</si>
  <si>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</si>
  <si>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</si>
  <si>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</si>
  <si>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</si>
  <si>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</si>
  <si>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</si>
  <si>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</si>
  <si>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</si>
  <si>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</si>
  <si>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</si>
  <si>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</si>
  <si>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</si>
  <si>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</si>
  <si>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</si>
  <si>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</si>
  <si>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</si>
  <si>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</si>
  <si>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</si>
  <si>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</si>
  <si>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</si>
  <si>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</si>
  <si>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</si>
  <si>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</si>
  <si>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</si>
  <si>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</si>
  <si>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</si>
  <si>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</si>
  <si>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</si>
  <si>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</si>
  <si>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</si>
  <si>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</si>
  <si>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</si>
  <si>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</si>
  <si>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</si>
  <si>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</si>
  <si>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</si>
  <si>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</si>
  <si>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</si>
  <si>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</si>
  <si>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</si>
  <si>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</si>
  <si>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</si>
  <si>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</si>
  <si>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</si>
  <si>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</si>
  <si>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</si>
  <si>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</si>
  <si>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</si>
  <si>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</si>
  <si>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</si>
  <si>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</si>
  <si>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</si>
  <si>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</si>
  <si>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</si>
  <si>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</si>
  <si>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</si>
  <si>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</si>
  <si>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</si>
  <si>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</si>
  <si>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</si>
  <si>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</si>
  <si>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</si>
  <si>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</si>
  <si>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</si>
  <si>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</si>
  <si>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</si>
  <si>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</si>
  <si>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</si>
  <si>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</si>
  <si>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</si>
  <si>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</si>
  <si>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</si>
  <si>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</si>
  <si>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</si>
  <si>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</si>
  <si>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</si>
  <si>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</si>
  <si>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</si>
  <si>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</si>
  <si>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</si>
  <si>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</si>
  <si>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</si>
  <si>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</si>
  <si>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</si>
  <si>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</si>
  <si>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</si>
  <si>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</si>
  <si>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</si>
  <si>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</si>
  <si>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</si>
  <si>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</si>
  <si>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</si>
  <si>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</si>
  <si>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</si>
  <si>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</si>
  <si>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</si>
  <si>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</si>
  <si>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</si>
  <si>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</si>
  <si>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</si>
  <si>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</si>
  <si>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</si>
  <si>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</si>
  <si>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</si>
  <si>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</si>
  <si>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</si>
  <si>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</si>
  <si>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</si>
  <si>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</si>
  <si>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</si>
  <si>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</si>
  <si>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</si>
  <si>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</si>
  <si>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</si>
  <si>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</si>
  <si>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</si>
  <si>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</si>
  <si>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</si>
  <si>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</si>
  <si>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</si>
  <si>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</si>
  <si>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</si>
  <si>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</si>
  <si>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</si>
  <si>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</si>
  <si>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</si>
  <si>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</si>
  <si>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</si>
  <si>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</si>
  <si>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</si>
  <si>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</si>
  <si>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</si>
  <si>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</si>
  <si>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</si>
  <si>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</si>
  <si>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</si>
  <si>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</si>
  <si>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</si>
  <si>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</si>
  <si>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</si>
  <si>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</si>
  <si>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</si>
  <si>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</si>
  <si>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</si>
  <si>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</si>
  <si>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</si>
  <si>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</si>
  <si>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</si>
  <si>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</si>
  <si>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</si>
  <si>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</si>
  <si>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</si>
  <si>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</si>
  <si>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</si>
  <si>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</si>
  <si>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</si>
  <si>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</si>
  <si>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</si>
  <si>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</si>
  <si>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</si>
  <si>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</si>
  <si>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</si>
  <si>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</si>
  <si>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</si>
  <si>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</si>
  <si>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</si>
  <si>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</si>
  <si>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</si>
  <si>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</si>
  <si>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</si>
  <si>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</si>
  <si>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</si>
  <si>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</si>
  <si>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</si>
  <si>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</si>
  <si>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</si>
  <si>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</si>
  <si>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</si>
  <si>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</si>
  <si>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</si>
  <si>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</si>
  <si>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</si>
  <si>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</si>
  <si>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</si>
  <si>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</si>
  <si>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</si>
  <si>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</si>
  <si>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</si>
  <si>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</si>
  <si>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</si>
  <si>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</si>
  <si>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</si>
  <si>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</si>
  <si>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</si>
  <si>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</si>
  <si>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</si>
  <si>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</si>
  <si>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</si>
  <si>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</si>
  <si>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</si>
  <si>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</si>
  <si>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</si>
  <si>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</si>
  <si>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</si>
  <si>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</si>
  <si>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</si>
  <si>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</si>
  <si>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</si>
  <si>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</si>
  <si>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</si>
  <si>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</si>
  <si>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</si>
  <si>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</si>
  <si>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</si>
  <si>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</si>
  <si>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</si>
  <si>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</si>
  <si>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</si>
  <si>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</si>
  <si>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</si>
  <si>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</si>
  <si>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</si>
  <si>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</si>
  <si>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</si>
  <si>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</si>
  <si>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</si>
  <si>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</si>
  <si>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</si>
  <si>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</si>
  <si>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</si>
  <si>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</si>
  <si>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</si>
  <si>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</si>
  <si>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</si>
  <si>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</si>
  <si>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</si>
  <si>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</si>
  <si>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</si>
  <si>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</si>
  <si>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</si>
  <si>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</si>
  <si>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</si>
  <si>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</si>
  <si>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</si>
  <si>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</si>
  <si>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</si>
  <si>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</si>
  <si>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</si>
  <si>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</si>
  <si>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</si>
  <si>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</si>
  <si>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</si>
  <si>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</si>
  <si>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</si>
  <si>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</si>
  <si>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</si>
  <si>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</si>
  <si>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</si>
  <si>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</si>
  <si>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</si>
  <si>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</si>
  <si>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</si>
  <si>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</si>
  <si>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</si>
  <si>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</si>
  <si>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</si>
  <si>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</si>
  <si>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</si>
  <si>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</si>
  <si>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</si>
  <si>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</si>
  <si>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</si>
  <si>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</si>
  <si>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</si>
  <si>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</si>
  <si>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</si>
  <si>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</si>
  <si>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</si>
  <si>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</si>
  <si>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</si>
  <si>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</si>
  <si>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</si>
  <si>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</si>
  <si>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</si>
  <si>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</si>
  <si>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</si>
  <si>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</si>
  <si>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</si>
  <si>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</si>
  <si>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</si>
  <si>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</si>
  <si>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</si>
  <si>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</si>
  <si>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</si>
  <si>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</si>
  <si>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</si>
  <si>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</si>
  <si>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</si>
  <si>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</si>
  <si>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</si>
  <si>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</si>
  <si>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</si>
  <si>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</si>
  <si>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</si>
  <si>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</si>
  <si>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</si>
  <si>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</si>
  <si>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</si>
  <si>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</si>
  <si>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</si>
  <si>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</si>
  <si>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</si>
  <si>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</si>
  <si>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</si>
  <si>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</si>
  <si>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</si>
  <si>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</si>
  <si>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</si>
  <si>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</si>
  <si>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</si>
  <si>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</si>
  <si>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</si>
  <si>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</si>
  <si>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</si>
  <si>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</si>
  <si>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</si>
  <si>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</si>
  <si>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</si>
  <si>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</si>
  <si>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</si>
  <si>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</si>
  <si>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</si>
  <si>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</si>
  <si>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</si>
  <si>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</si>
  <si>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</si>
  <si>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</si>
  <si>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</si>
  <si>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</si>
  <si>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</si>
  <si>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</si>
  <si>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</si>
  <si>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</si>
  <si>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</si>
  <si>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</si>
  <si>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</si>
  <si>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</si>
  <si>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</si>
  <si>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</si>
  <si>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</si>
  <si>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</si>
  <si>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</si>
  <si>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</si>
  <si>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</si>
  <si>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</si>
  <si>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</si>
  <si>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</si>
  <si>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</si>
  <si>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</si>
  <si>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</si>
  <si>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</si>
  <si>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</si>
  <si>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</si>
  <si>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</si>
  <si>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</si>
  <si>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</si>
  <si>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</si>
  <si>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</si>
  <si>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</si>
  <si>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</si>
  <si>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</si>
  <si>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</si>
  <si>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</si>
  <si>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</si>
  <si>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</si>
  <si>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</si>
  <si>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</si>
  <si>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</si>
  <si>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</si>
  <si>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</si>
  <si>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</si>
  <si>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</si>
  <si>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</si>
  <si>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</si>
  <si>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</si>
  <si>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</si>
  <si>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</si>
  <si>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</si>
  <si>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</si>
  <si>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</si>
  <si>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</si>
  <si>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</si>
  <si>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</si>
  <si>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</si>
  <si>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</si>
  <si>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</si>
  <si>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</si>
  <si>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</si>
  <si>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</si>
  <si>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</si>
  <si>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</si>
  <si>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</si>
  <si>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</si>
  <si>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</si>
  <si>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</si>
  <si>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</si>
  <si>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</si>
  <si>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</si>
  <si>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</si>
  <si>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</si>
  <si>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</si>
  <si>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</si>
  <si>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</si>
  <si>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</si>
  <si>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</si>
  <si>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</si>
  <si>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</si>
  <si>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</si>
  <si>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</si>
  <si>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</si>
  <si>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</si>
  <si>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</si>
  <si>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</si>
  <si>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</si>
  <si>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</si>
  <si>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</si>
  <si>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</si>
  <si>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</si>
  <si>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</si>
  <si>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</si>
  <si>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</si>
  <si>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</si>
  <si>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</si>
  <si>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</si>
  <si>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</si>
  <si>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</si>
  <si>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</si>
  <si>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</si>
  <si>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</si>
  <si>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</si>
  <si>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</si>
  <si>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</si>
  <si>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</si>
  <si>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</si>
  <si>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</si>
  <si>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</si>
  <si>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</si>
  <si>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</si>
  <si>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</si>
  <si>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</si>
  <si>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</si>
  <si>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</si>
  <si>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</si>
  <si>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</si>
  <si>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</si>
  <si>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</si>
  <si>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</si>
  <si>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</si>
  <si>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</si>
  <si>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</si>
  <si>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</si>
  <si>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</si>
  <si>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</si>
  <si>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</si>
  <si>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</si>
  <si>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</si>
  <si>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</si>
  <si>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</si>
  <si>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</si>
  <si>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</si>
  <si>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</si>
  <si>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</si>
  <si>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</si>
  <si>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</si>
  <si>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</si>
  <si>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</si>
  <si>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</si>
  <si>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</si>
  <si>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</si>
  <si>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</si>
  <si>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</si>
  <si>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</si>
  <si>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</si>
  <si>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</si>
  <si>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</si>
  <si>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</si>
  <si>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</si>
  <si>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</si>
  <si>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</si>
  <si>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</si>
  <si>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</si>
  <si>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</si>
  <si>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</si>
  <si>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</si>
  <si>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</si>
  <si>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</si>
  <si>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</si>
  <si>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</si>
  <si>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</si>
  <si>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</si>
  <si>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</si>
  <si>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</si>
  <si>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</si>
  <si>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</si>
  <si>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</si>
  <si>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</si>
  <si>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</si>
  <si>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</si>
  <si>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</si>
  <si>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</si>
  <si>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</si>
  <si>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</si>
  <si>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</si>
  <si>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</si>
  <si>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</si>
  <si>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</si>
  <si>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</si>
  <si>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</si>
  <si>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</si>
  <si>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</si>
  <si>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</si>
  <si>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</si>
  <si>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</si>
  <si>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</si>
  <si>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</si>
  <si>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</si>
  <si>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</si>
  <si>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</si>
  <si>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</si>
  <si>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</si>
  <si>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</si>
  <si>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</si>
  <si>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</si>
  <si>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</si>
  <si>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</si>
  <si>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</si>
  <si>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</si>
  <si>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</si>
  <si>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</si>
  <si>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</si>
  <si>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</si>
  <si>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</si>
  <si>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</si>
  <si>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</si>
  <si>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</si>
  <si>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</si>
  <si>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</si>
  <si>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</si>
  <si>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</si>
  <si>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</si>
  <si>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</si>
  <si>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</si>
  <si>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</si>
  <si>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</si>
  <si>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</si>
  <si>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</si>
  <si>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</si>
  <si>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</si>
  <si>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</si>
  <si>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</si>
  <si>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</si>
  <si>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</si>
  <si>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</si>
  <si>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</si>
  <si>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</si>
  <si>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</si>
  <si>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</si>
  <si>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</si>
  <si>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</si>
  <si>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</si>
  <si>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</si>
  <si>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</si>
  <si>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</si>
  <si>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</si>
  <si>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</si>
  <si>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</si>
  <si>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</si>
  <si>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</si>
  <si>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</si>
  <si>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</si>
  <si>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</si>
  <si>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</si>
  <si>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</si>
  <si>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</si>
  <si>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</si>
  <si>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</si>
  <si>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</si>
  <si>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</si>
  <si>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</si>
  <si>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</si>
  <si>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</si>
  <si>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</si>
  <si>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</si>
  <si>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</si>
  <si>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</si>
  <si>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</si>
  <si>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</si>
  <si>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</si>
  <si>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</si>
  <si>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</si>
  <si>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</si>
  <si>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</si>
  <si>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</si>
  <si>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</si>
  <si>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</si>
  <si>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</si>
  <si>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</si>
  <si>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</si>
  <si>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</si>
  <si>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</si>
  <si>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</si>
  <si>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</si>
  <si>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</si>
  <si>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</si>
  <si>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</si>
  <si>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</si>
  <si>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</si>
  <si>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</si>
  <si>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</si>
  <si>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</si>
  <si>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</si>
  <si>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</si>
  <si>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</si>
  <si>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</si>
  <si>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</si>
  <si>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</si>
  <si>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</si>
  <si>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</si>
  <si>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</si>
  <si>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</si>
  <si>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</si>
  <si>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</si>
  <si>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</si>
  <si>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</si>
  <si>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</si>
  <si>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</si>
  <si>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</si>
  <si>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</si>
  <si>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</si>
  <si>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</si>
  <si>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</si>
  <si>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</si>
  <si>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</si>
  <si>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</si>
  <si>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</si>
  <si>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</si>
  <si>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</si>
  <si>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</si>
  <si>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</si>
  <si>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</si>
  <si>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</si>
  <si>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</si>
  <si>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</si>
  <si>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</si>
  <si>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</si>
  <si>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</si>
  <si>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</si>
  <si>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</si>
  <si>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</si>
  <si>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</si>
  <si>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</si>
  <si>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</si>
  <si>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</si>
  <si>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</si>
  <si>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</si>
  <si>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</si>
  <si>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</si>
  <si>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</si>
  <si>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</si>
  <si>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</si>
  <si>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</si>
  <si>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</si>
  <si>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</si>
  <si>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</si>
  <si>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</si>
  <si>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</si>
  <si>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</si>
  <si>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</si>
  <si>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</si>
  <si>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</si>
  <si>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</si>
  <si>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</si>
  <si>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</si>
  <si>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</si>
  <si>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</si>
  <si>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</si>
  <si>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</si>
  <si>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</si>
  <si>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</si>
  <si>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</si>
  <si>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</si>
  <si>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</si>
  <si>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</si>
  <si>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</si>
  <si>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</si>
  <si>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</si>
  <si>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</si>
  <si>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</si>
  <si>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</si>
  <si>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</si>
  <si>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</si>
  <si>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</si>
  <si>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</si>
  <si>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</si>
  <si>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</si>
  <si>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</si>
  <si>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</si>
  <si>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</si>
  <si>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</si>
  <si>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</si>
  <si>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</si>
  <si>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</si>
  <si>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</si>
  <si>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</si>
  <si>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</si>
  <si>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</si>
  <si>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</si>
  <si>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</si>
  <si>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</si>
  <si>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</si>
  <si>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</si>
  <si>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</si>
  <si>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</si>
  <si>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</si>
  <si>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</si>
  <si>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</si>
  <si>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</si>
  <si>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</si>
  <si>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</si>
  <si>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</si>
  <si>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</si>
  <si>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</si>
  <si>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</si>
  <si>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</si>
  <si>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</si>
  <si>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</si>
  <si>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</si>
  <si>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</si>
  <si>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</si>
  <si>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</si>
  <si>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</si>
  <si>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</si>
  <si>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</si>
  <si>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</si>
  <si>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</si>
  <si>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</si>
  <si>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</si>
  <si>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</si>
  <si>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</si>
  <si>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</si>
  <si>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</si>
  <si>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</si>
  <si>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</si>
  <si>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</si>
  <si>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</si>
  <si>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</si>
  <si>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</si>
  <si>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</si>
  <si>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</si>
  <si>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</si>
  <si>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</si>
  <si>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</si>
  <si>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</si>
  <si>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</si>
  <si>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</si>
  <si>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</si>
  <si>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</si>
  <si>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</si>
  <si>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</si>
  <si>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</si>
  <si>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</si>
  <si>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</si>
  <si>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</si>
  <si>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</si>
  <si>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</si>
  <si>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</si>
  <si>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</si>
  <si>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</si>
  <si>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</si>
  <si>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</si>
  <si>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</si>
  <si>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</si>
  <si>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</si>
  <si>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</si>
  <si>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</si>
  <si>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</si>
  <si>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</si>
  <si>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</si>
  <si>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</si>
  <si>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</si>
  <si>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</si>
  <si>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</si>
  <si>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</si>
  <si>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</si>
  <si>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</si>
  <si>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</si>
  <si>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</si>
  <si>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</si>
  <si>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</si>
  <si>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</si>
  <si>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</si>
  <si>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</si>
  <si>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</si>
  <si>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</si>
  <si>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</si>
  <si>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</si>
  <si>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</si>
  <si>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</si>
  <si>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</si>
  <si>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</si>
  <si>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</si>
  <si>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</si>
  <si>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</si>
  <si>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</si>
  <si>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</si>
  <si>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</si>
  <si>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</si>
  <si>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</si>
  <si>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</si>
  <si>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</si>
  <si>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</si>
  <si>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</si>
  <si>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</si>
  <si>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</si>
  <si>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</si>
  <si>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</si>
  <si>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</si>
  <si>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</si>
  <si>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</si>
  <si>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</si>
  <si>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</si>
  <si>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</si>
  <si>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</si>
  <si>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</si>
  <si>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</si>
  <si>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</si>
  <si>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</si>
  <si>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</si>
  <si>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</si>
  <si>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</si>
  <si>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</si>
  <si>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</si>
  <si>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</si>
  <si>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</si>
  <si>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</si>
  <si>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</si>
  <si>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</si>
  <si>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</si>
  <si>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</si>
  <si>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</si>
  <si>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</si>
  <si>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</si>
  <si>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</si>
  <si>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</si>
  <si>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</si>
  <si>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</si>
  <si>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</si>
  <si>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</si>
  <si>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</si>
  <si>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</si>
  <si>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</si>
  <si>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</si>
  <si>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</si>
  <si>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</si>
  <si>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</si>
  <si>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</si>
  <si>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</si>
  <si>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</si>
  <si>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</si>
  <si>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</si>
  <si>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</si>
  <si>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</si>
  <si>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</si>
  <si>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</si>
  <si>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</si>
  <si>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</si>
  <si>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</si>
  <si>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</si>
  <si>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</si>
  <si>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</si>
  <si>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</si>
  <si>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</si>
  <si>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</si>
  <si>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</si>
  <si>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</si>
  <si>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</si>
  <si>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</si>
  <si>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</si>
  <si>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</si>
  <si>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</si>
  <si>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</si>
  <si>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</si>
  <si>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</si>
  <si>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</si>
  <si>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</si>
  <si>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</si>
  <si>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</si>
  <si>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</si>
  <si>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</si>
  <si>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</si>
  <si>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</si>
  <si>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</si>
  <si>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</si>
  <si>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</si>
  <si>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</si>
  <si>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</si>
  <si>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</si>
  <si>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</si>
  <si>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</si>
  <si>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</si>
  <si>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</si>
  <si>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</si>
  <si>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</si>
  <si>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</si>
  <si>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</si>
  <si>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</si>
  <si>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</si>
  <si>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</si>
  <si>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</si>
  <si>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</si>
  <si>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</si>
  <si>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</si>
  <si>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</si>
  <si>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</si>
  <si>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</si>
  <si>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</si>
  <si>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</si>
  <si>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</si>
  <si>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</si>
  <si>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</si>
  <si>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</si>
  <si>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</si>
  <si>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</si>
  <si>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</si>
  <si>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</si>
  <si>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</si>
  <si>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</si>
  <si>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</si>
  <si>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</si>
  <si>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</si>
  <si>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</si>
  <si>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</si>
  <si>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</si>
  <si>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</si>
  <si>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</si>
  <si>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</si>
  <si>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</si>
  <si>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</si>
  <si>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</si>
  <si>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</si>
  <si>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</si>
  <si>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</si>
  <si>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</si>
  <si>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</si>
  <si>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</si>
  <si>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</si>
  <si>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</si>
  <si>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</si>
  <si>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</si>
  <si>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</si>
  <si>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</si>
  <si>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</si>
  <si>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</si>
  <si>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</si>
  <si>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</si>
  <si>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</si>
  <si>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</si>
  <si>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</si>
  <si>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</si>
  <si>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</si>
  <si>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</si>
  <si>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</si>
  <si>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</si>
  <si>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</si>
  <si>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</si>
  <si>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</si>
  <si>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</si>
  <si>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</si>
  <si>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</si>
  <si>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</si>
  <si>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</si>
  <si>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</si>
  <si>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</si>
  <si>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</si>
  <si>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</si>
  <si>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</si>
  <si>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</si>
  <si>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</si>
  <si>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</si>
  <si>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</si>
  <si>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</si>
  <si>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</si>
  <si>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</si>
  <si>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</si>
  <si>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</si>
  <si>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</si>
  <si>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</si>
  <si>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</si>
  <si>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</si>
  <si>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</si>
  <si>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</si>
  <si>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</si>
  <si>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</si>
  <si>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</si>
  <si>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</si>
  <si>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</si>
  <si>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</si>
  <si>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</si>
  <si>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</si>
  <si>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</si>
  <si>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</si>
  <si>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</si>
  <si>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</si>
  <si>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</si>
  <si>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</si>
  <si>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</si>
  <si>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</si>
  <si>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</si>
  <si>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</si>
  <si>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</si>
  <si>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</si>
  <si>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</si>
  <si>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</si>
  <si>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</si>
  <si>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</si>
  <si>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</si>
  <si>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</si>
  <si>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</si>
  <si>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</si>
  <si>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</si>
  <si>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</si>
  <si>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</si>
  <si>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</si>
  <si>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</si>
  <si>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</si>
  <si>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</si>
  <si>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</si>
  <si>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</si>
  <si>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</si>
  <si>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</si>
  <si>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</si>
  <si>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</si>
  <si>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</si>
  <si>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</si>
  <si>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</si>
  <si>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</si>
  <si>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</si>
  <si>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</si>
  <si>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</si>
  <si>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</si>
  <si>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</si>
  <si>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</si>
  <si>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</si>
  <si>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</si>
  <si>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</si>
  <si>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</si>
  <si>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</si>
  <si>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</si>
  <si>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</si>
  <si>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</si>
  <si>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</si>
  <si>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</si>
  <si>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</si>
  <si>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</si>
  <si>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</si>
  <si>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</si>
  <si>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</si>
  <si>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</si>
  <si>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</si>
  <si>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</si>
  <si>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</si>
  <si>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</si>
  <si>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</si>
  <si>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</si>
  <si>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</si>
  <si>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</si>
  <si>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</si>
  <si>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</si>
  <si>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</si>
  <si>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</si>
  <si>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</si>
  <si>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</si>
  <si>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</si>
  <si>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</si>
  <si>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</si>
  <si>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</si>
  <si>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</si>
  <si>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</si>
  <si>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</si>
  <si>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</si>
  <si>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</si>
  <si>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</si>
  <si>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</si>
  <si>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</si>
  <si>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</si>
  <si>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</si>
  <si>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</si>
  <si>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</si>
  <si>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</si>
  <si>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</si>
  <si>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</si>
  <si>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</si>
  <si>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</si>
  <si>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</si>
  <si>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</si>
  <si>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</si>
  <si>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</si>
  <si>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</si>
  <si>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</si>
  <si>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</si>
  <si>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</si>
  <si>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</si>
  <si>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</si>
  <si>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</si>
  <si>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</si>
  <si>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</si>
  <si>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</si>
  <si>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</si>
  <si>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</si>
  <si>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</si>
  <si>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</si>
  <si>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</si>
  <si>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</si>
  <si>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</si>
  <si>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</si>
  <si>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</si>
  <si>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</si>
  <si>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</si>
  <si>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</si>
  <si>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</si>
  <si>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</si>
  <si>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</si>
  <si>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</si>
  <si>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</si>
  <si>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</si>
  <si>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</si>
  <si>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</si>
  <si>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</si>
  <si>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</si>
  <si>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</si>
  <si>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</si>
  <si>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</si>
  <si>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</si>
  <si>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</si>
  <si>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</si>
  <si>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</si>
  <si>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</si>
  <si>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</si>
  <si>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</si>
  <si>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</si>
  <si>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</si>
  <si>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</si>
  <si>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</si>
  <si>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</si>
  <si>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</si>
  <si>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</si>
  <si>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</si>
  <si>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</si>
  <si>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</si>
  <si>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</si>
  <si>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</si>
  <si>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</si>
  <si>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</si>
  <si>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</si>
  <si>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</si>
  <si>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</si>
  <si>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</si>
  <si>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</si>
  <si>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</si>
  <si>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</si>
  <si>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</si>
  <si>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</si>
  <si>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</si>
  <si>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</si>
  <si>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</si>
  <si>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</si>
  <si>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</si>
  <si>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</si>
  <si>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</si>
  <si>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</si>
  <si>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</si>
  <si>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</si>
  <si>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</si>
  <si>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</si>
  <si>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</si>
  <si>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</si>
  <si>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</si>
  <si>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</si>
  <si>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</si>
  <si>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</si>
  <si>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</si>
  <si>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</si>
  <si>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</si>
  <si>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</si>
  <si>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</si>
  <si>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</si>
  <si>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</si>
  <si>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</si>
  <si>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</si>
  <si>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</si>
  <si>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</si>
  <si>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</si>
  <si>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</si>
  <si>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</si>
  <si>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</si>
  <si>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</si>
  <si>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</si>
  <si>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</si>
  <si>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</si>
  <si>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</si>
  <si>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</si>
  <si>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</si>
  <si>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</si>
  <si>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</si>
  <si>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</si>
  <si>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</si>
  <si>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</si>
  <si>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</si>
  <si>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</si>
  <si>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</si>
  <si>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</si>
  <si>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</si>
  <si>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</si>
  <si>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</si>
  <si>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</si>
  <si>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</si>
  <si>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</si>
  <si>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</si>
  <si>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</si>
  <si>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</si>
  <si>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</si>
  <si>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</si>
  <si>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</si>
  <si>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</si>
  <si>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</si>
  <si>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</si>
  <si>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</si>
  <si>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</si>
  <si>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</si>
  <si>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</si>
  <si>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</si>
  <si>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</si>
  <si>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</si>
  <si>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</si>
  <si>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</si>
  <si>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</si>
  <si>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</si>
  <si>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</si>
  <si>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</si>
  <si>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</si>
  <si>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</si>
  <si>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</si>
  <si>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</si>
  <si>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</si>
  <si>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</si>
  <si>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</si>
  <si>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</si>
  <si>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</si>
  <si>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</si>
  <si>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</si>
  <si>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</si>
  <si>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</si>
  <si>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</si>
  <si>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</si>
  <si>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</si>
  <si>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</si>
  <si>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</si>
  <si>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</si>
  <si>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</si>
  <si>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</si>
  <si>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</si>
  <si>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</si>
  <si>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</si>
  <si>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</si>
  <si>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</si>
  <si>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</si>
  <si>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</si>
  <si>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</si>
  <si>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</si>
  <si>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</si>
  <si>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</si>
  <si>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</si>
  <si>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</si>
  <si>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</si>
  <si>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</si>
  <si>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</si>
  <si>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</si>
  <si>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</si>
  <si>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</si>
  <si>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</si>
  <si>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</si>
  <si>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</si>
  <si>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</si>
  <si>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</si>
  <si>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</si>
  <si>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</si>
  <si>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</si>
  <si>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</si>
  <si>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</si>
  <si>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</si>
  <si>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</si>
  <si>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</si>
  <si>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</si>
  <si>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</si>
  <si>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</si>
  <si>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</si>
  <si>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</si>
  <si>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</si>
  <si>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</si>
  <si>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</si>
  <si>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</si>
  <si>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</si>
  <si>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</si>
  <si>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</si>
  <si>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</si>
  <si>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</si>
  <si>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</si>
  <si>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</si>
  <si>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</si>
  <si>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</si>
  <si>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</si>
  <si>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</si>
  <si>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</si>
  <si>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</si>
  <si>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</si>
  <si>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</si>
  <si>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</si>
  <si>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</si>
  <si>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</si>
  <si>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</si>
  <si>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</si>
  <si>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</si>
  <si>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</si>
  <si>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</si>
  <si>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</si>
  <si>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</si>
  <si>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</si>
  <si>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</si>
  <si>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</si>
  <si>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</si>
  <si>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</si>
  <si>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</si>
  <si>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</si>
  <si>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</si>
  <si>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</si>
  <si>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</si>
  <si>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</si>
  <si>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</si>
  <si>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</si>
  <si>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</si>
  <si>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</si>
  <si>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</si>
  <si>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</si>
  <si>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</si>
  <si>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</si>
  <si>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</si>
  <si>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</si>
  <si>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</si>
  <si>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</si>
  <si>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</si>
  <si>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</si>
  <si>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</si>
  <si>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</si>
  <si>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</si>
  <si>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</si>
  <si>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</si>
  <si>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</si>
  <si>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</si>
  <si>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</si>
  <si>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</si>
  <si>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</si>
  <si>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</si>
  <si>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</si>
  <si>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</si>
  <si>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</si>
  <si>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</si>
  <si>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</si>
  <si>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</si>
  <si>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</si>
  <si>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</si>
  <si>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</si>
  <si>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</si>
  <si>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</si>
  <si>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</si>
  <si>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</si>
  <si>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</si>
  <si>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</si>
  <si>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</si>
  <si>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</si>
  <si>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</si>
  <si>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</si>
  <si>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</si>
  <si>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</si>
  <si>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</si>
  <si>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</si>
  <si>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</si>
  <si>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</si>
  <si>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</si>
  <si>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</si>
  <si>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</si>
  <si>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</si>
  <si>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</si>
  <si>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</si>
  <si>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</si>
  <si>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</si>
  <si>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</si>
  <si>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</si>
  <si>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</si>
  <si>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</si>
  <si>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</si>
  <si>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</si>
  <si>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</si>
  <si>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</si>
  <si>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</si>
  <si>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</si>
  <si>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</si>
  <si>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</si>
  <si>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</si>
  <si>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</si>
  <si>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</si>
  <si>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</si>
  <si>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</si>
  <si>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</si>
  <si>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</si>
  <si>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</si>
  <si>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</si>
  <si>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</si>
  <si>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</si>
  <si>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</si>
  <si>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</si>
  <si>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</si>
  <si>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</si>
  <si>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</si>
  <si>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</si>
  <si>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</si>
  <si>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</si>
  <si>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</si>
  <si>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</si>
  <si>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</si>
  <si>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</si>
  <si>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</si>
  <si>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</si>
  <si>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</si>
  <si>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</si>
  <si>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</si>
  <si>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</si>
  <si>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</si>
  <si>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</si>
  <si>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</si>
  <si>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</si>
  <si>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</si>
  <si>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</si>
  <si>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</si>
  <si>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</si>
  <si>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</si>
  <si>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</si>
  <si>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</si>
  <si>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</si>
  <si>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</si>
  <si>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</si>
  <si>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</si>
  <si>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</si>
  <si>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</si>
  <si>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</si>
  <si>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</si>
  <si>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</si>
  <si>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</si>
  <si>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</si>
  <si>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</si>
  <si>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</si>
  <si>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</si>
  <si>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</si>
  <si>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</si>
  <si>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</si>
  <si>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</si>
  <si>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</si>
  <si>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</si>
  <si>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</si>
  <si>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</si>
  <si>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</si>
  <si>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</si>
  <si>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</si>
  <si>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</si>
  <si>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</si>
  <si>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</si>
  <si>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</si>
  <si>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</si>
  <si>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</si>
  <si>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</si>
  <si>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</si>
  <si>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</si>
  <si>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</si>
  <si>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</si>
  <si>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</si>
  <si>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</si>
  <si>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</si>
  <si>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</si>
  <si>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</si>
  <si>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</si>
  <si>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</si>
  <si>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</si>
  <si>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</si>
  <si>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</si>
  <si>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</si>
  <si>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</si>
  <si>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</si>
  <si>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</si>
  <si>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</si>
  <si>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</si>
  <si>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</si>
  <si>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</si>
  <si>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</si>
  <si>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</si>
  <si>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</si>
  <si>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</si>
  <si>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</si>
  <si>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</si>
  <si>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</si>
  <si>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</si>
  <si>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</si>
  <si>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</si>
  <si>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</si>
  <si>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</si>
  <si>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</si>
  <si>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</si>
  <si>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</si>
  <si>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</si>
  <si>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</si>
  <si>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</si>
  <si>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</si>
  <si>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</si>
  <si>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</si>
  <si>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</si>
  <si>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</si>
  <si>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</si>
  <si>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</si>
  <si>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</si>
  <si>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</si>
  <si>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</si>
  <si>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</si>
  <si>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</si>
  <si>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</si>
  <si>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</si>
  <si>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</si>
  <si>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</si>
  <si>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</si>
  <si>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</si>
  <si>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</si>
  <si>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</si>
  <si>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</si>
  <si>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</si>
  <si>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</si>
  <si>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</si>
  <si>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</si>
  <si>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</si>
  <si>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</si>
  <si>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</si>
  <si>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</si>
  <si>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</si>
  <si>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</si>
  <si>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</si>
  <si>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</si>
  <si>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</si>
  <si>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</si>
  <si>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</si>
  <si>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</si>
  <si>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</si>
  <si>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</si>
  <si>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</si>
  <si>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</si>
  <si>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</si>
  <si>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</si>
  <si>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</si>
  <si>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</si>
  <si>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</si>
  <si>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</si>
  <si>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</si>
  <si>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</si>
  <si>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</si>
  <si>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</si>
  <si>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</si>
  <si>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</si>
  <si>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</si>
  <si>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</si>
  <si>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</si>
  <si>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</si>
  <si>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</si>
  <si>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</si>
  <si>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</si>
  <si>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</si>
  <si>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</si>
  <si>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</si>
  <si>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</si>
  <si>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</si>
  <si>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</si>
  <si>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</si>
  <si>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</si>
  <si>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</si>
  <si>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</si>
  <si>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</si>
  <si>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</si>
  <si>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</si>
  <si>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</si>
  <si>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</si>
  <si>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</si>
  <si>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</si>
  <si>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</si>
  <si>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</si>
  <si>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</si>
  <si>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</si>
  <si>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</si>
  <si>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</si>
  <si>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</si>
  <si>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</si>
  <si>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</si>
  <si>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</si>
  <si>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</si>
  <si>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</si>
  <si>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</si>
  <si>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</si>
  <si>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</si>
  <si>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</si>
  <si>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</si>
  <si>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</si>
  <si>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</si>
  <si>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</si>
  <si>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</si>
  <si>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</si>
  <si>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</si>
  <si>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</si>
  <si>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</si>
  <si>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</si>
  <si>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</si>
  <si>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</si>
  <si>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</si>
  <si>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</si>
  <si>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</si>
  <si>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</si>
  <si>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</si>
  <si>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</si>
  <si>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</si>
  <si>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</si>
  <si>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</si>
  <si>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</si>
  <si>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</si>
  <si>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</si>
  <si>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</si>
  <si>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</si>
  <si>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</si>
  <si>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</si>
  <si>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</si>
  <si>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</si>
  <si>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</si>
  <si>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</si>
  <si>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</si>
  <si>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</si>
  <si>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</si>
  <si>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</si>
  <si>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</si>
  <si>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</si>
  <si>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</si>
  <si>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</si>
  <si>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</si>
  <si>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</si>
  <si>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</si>
  <si>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</si>
  <si>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</si>
  <si>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</si>
  <si>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</si>
  <si>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</si>
  <si>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</si>
  <si>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</si>
  <si>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</si>
  <si>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</si>
  <si>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</si>
  <si>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</si>
  <si>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</si>
  <si>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</si>
  <si>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</si>
  <si>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</si>
  <si>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</si>
  <si>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</si>
  <si>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</si>
  <si>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</si>
  <si>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</si>
  <si>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</si>
  <si>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</si>
  <si>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</si>
  <si>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</si>
  <si>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</si>
  <si>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</si>
  <si>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</si>
  <si>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</si>
  <si>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</si>
  <si>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</si>
  <si>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</si>
  <si>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</si>
  <si>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</si>
  <si>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</si>
  <si>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</si>
  <si>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</si>
  <si>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</si>
  <si>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</si>
  <si>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</si>
  <si>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</si>
  <si>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</si>
  <si>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</si>
  <si>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</si>
  <si>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</si>
  <si>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</si>
  <si>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</si>
  <si>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</si>
  <si>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</si>
  <si>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</si>
  <si>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</si>
  <si>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</si>
  <si>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</si>
  <si>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</si>
  <si>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</si>
  <si>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</si>
  <si>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</si>
  <si>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</si>
  <si>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</si>
  <si>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</si>
  <si>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</si>
  <si>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</si>
  <si>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</si>
  <si>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</si>
  <si>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</si>
  <si>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</si>
  <si>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</si>
  <si>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</si>
  <si>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</si>
  <si>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</si>
  <si>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</si>
  <si>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</si>
  <si>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</si>
  <si>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</si>
  <si>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</si>
  <si>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</si>
  <si>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</si>
  <si>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</si>
  <si>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</si>
  <si>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</si>
  <si>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</si>
  <si>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</si>
  <si>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</si>
  <si>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</si>
  <si>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</si>
  <si>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</si>
  <si>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</si>
  <si>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</si>
  <si>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</si>
  <si>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</si>
  <si>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</si>
  <si>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</si>
  <si>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</si>
  <si>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</si>
  <si>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</si>
  <si>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</si>
  <si>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</si>
  <si>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</si>
  <si>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</si>
  <si>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</si>
  <si>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</si>
  <si>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</si>
  <si>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</si>
  <si>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</si>
  <si>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</si>
  <si>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</si>
  <si>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</si>
  <si>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</si>
  <si>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</si>
  <si>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</si>
  <si>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</si>
  <si>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</si>
  <si>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</si>
  <si>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</si>
  <si>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</si>
  <si>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</si>
  <si>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</si>
  <si>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</si>
  <si>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</si>
  <si>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</si>
  <si>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</si>
  <si>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</si>
  <si>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</si>
  <si>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</si>
  <si>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</si>
  <si>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</si>
  <si>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</si>
  <si>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</si>
  <si>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</si>
  <si>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</si>
  <si>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</si>
  <si>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</si>
  <si>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</si>
  <si>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</si>
  <si>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</si>
  <si>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</si>
  <si>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</si>
  <si>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</si>
  <si>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</si>
  <si>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</si>
  <si>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</si>
  <si>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</si>
  <si>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</si>
  <si>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</si>
  <si>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</si>
  <si>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</si>
  <si>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</si>
  <si>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</si>
  <si>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</si>
  <si>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</si>
  <si>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</si>
  <si>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</si>
  <si>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</si>
  <si>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</si>
  <si>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</si>
  <si>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</si>
  <si>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</si>
  <si>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</si>
  <si>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</si>
  <si>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</si>
  <si>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</si>
  <si>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</si>
  <si>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</si>
  <si>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</si>
  <si>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</si>
  <si>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</si>
  <si>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</si>
  <si>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</si>
  <si>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</si>
  <si>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</si>
  <si>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</si>
  <si>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</si>
  <si>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</si>
  <si>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</si>
  <si>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</si>
  <si>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</si>
  <si>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</si>
  <si>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</si>
  <si>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</si>
  <si>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</si>
  <si>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</si>
  <si>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</si>
  <si>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</si>
  <si>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</si>
  <si>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</si>
  <si>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</si>
  <si>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</si>
  <si>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</si>
  <si>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</si>
  <si>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</si>
  <si>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</si>
  <si>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</si>
  <si>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</si>
  <si>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</si>
  <si>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</si>
  <si>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</si>
  <si>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</si>
  <si>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</si>
  <si>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</si>
  <si>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</si>
  <si>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</si>
  <si>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</si>
  <si>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</si>
  <si>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</si>
  <si>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</si>
  <si>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</si>
  <si>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</si>
  <si>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</si>
  <si>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</si>
  <si>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</si>
  <si>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</si>
  <si>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</si>
  <si>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</si>
  <si>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</si>
  <si>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</si>
  <si>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</si>
  <si>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</si>
  <si>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</si>
  <si>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</si>
  <si>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</si>
  <si>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</si>
  <si>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</si>
  <si>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</si>
  <si>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</si>
  <si>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</si>
  <si>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</si>
  <si>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</si>
  <si>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</si>
  <si>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</si>
  <si>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</si>
  <si>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</si>
  <si>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</si>
  <si>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</si>
  <si>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</si>
  <si>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</si>
  <si>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</si>
  <si>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</si>
  <si>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</si>
  <si>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</si>
  <si>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</si>
  <si>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</si>
  <si>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</si>
  <si>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</si>
  <si>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</si>
  <si>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</si>
  <si>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</si>
  <si>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</si>
  <si>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</si>
  <si>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</si>
  <si>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</si>
  <si>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</si>
  <si>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</si>
  <si>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</si>
  <si>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</si>
  <si>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</si>
  <si>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</si>
  <si>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</si>
  <si>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</si>
  <si>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</si>
  <si>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</si>
  <si>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</si>
  <si>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</si>
  <si>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</si>
  <si>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</si>
  <si>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</si>
  <si>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</si>
  <si>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</si>
  <si>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</si>
  <si>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</si>
  <si>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</si>
  <si>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</si>
  <si>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</si>
  <si>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</si>
  <si>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</si>
  <si>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</si>
  <si>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</si>
  <si>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</si>
  <si>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</si>
  <si>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</si>
  <si>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</si>
  <si>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</si>
  <si>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</si>
  <si>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</si>
  <si>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</si>
  <si>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</si>
  <si>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</si>
  <si>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</si>
  <si>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</si>
  <si>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</si>
  <si>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</si>
  <si>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</si>
  <si>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</si>
  <si>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</si>
  <si>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</si>
  <si>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</si>
  <si>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</si>
  <si>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</si>
  <si>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</si>
  <si>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</si>
  <si>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</si>
  <si>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</si>
  <si>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</si>
  <si>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</si>
  <si>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</si>
  <si>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</si>
  <si>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</si>
  <si>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</si>
  <si>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</si>
  <si>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</si>
  <si>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</si>
  <si>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</si>
  <si>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</si>
  <si>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</si>
  <si>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</si>
  <si>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</si>
  <si>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</si>
  <si>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</si>
  <si>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</si>
  <si>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</si>
  <si>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</si>
  <si>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</si>
  <si>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</si>
  <si>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</si>
  <si>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</si>
  <si>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</si>
  <si>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</si>
  <si>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</si>
  <si>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</si>
  <si>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</si>
  <si>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</si>
  <si>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</si>
  <si>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</si>
  <si>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</si>
  <si>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</si>
  <si>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</si>
  <si>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</si>
  <si>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</si>
  <si>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</si>
  <si>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</si>
  <si>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</si>
  <si>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</si>
  <si>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</si>
  <si>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</si>
  <si>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</si>
  <si>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</si>
  <si>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</si>
  <si>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</si>
  <si>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</si>
  <si>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</si>
  <si>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</si>
  <si>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</si>
  <si>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</si>
  <si>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</si>
  <si>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</si>
  <si>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</si>
  <si>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</si>
  <si>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</si>
  <si>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</si>
  <si>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</si>
  <si>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</si>
  <si>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</si>
  <si>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</si>
  <si>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</si>
  <si>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</si>
  <si>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</si>
  <si>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</si>
  <si>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</si>
  <si>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</si>
  <si>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</si>
  <si>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</si>
  <si>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</si>
  <si>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</si>
  <si>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</si>
  <si>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</si>
  <si>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</si>
  <si>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</si>
  <si>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</si>
  <si>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</si>
  <si>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</si>
  <si>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</si>
  <si>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</si>
  <si>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</si>
  <si>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</si>
  <si>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</si>
  <si>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</si>
  <si>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</si>
  <si>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</si>
  <si>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</si>
  <si>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</si>
  <si>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</si>
  <si>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</si>
  <si>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</si>
  <si>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</si>
  <si>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</si>
  <si>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</si>
  <si>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</si>
  <si>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</si>
  <si>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</si>
  <si>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</si>
  <si>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</si>
  <si>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</si>
  <si>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</si>
  <si>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</si>
  <si>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</si>
  <si>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</si>
  <si>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</si>
  <si>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</si>
  <si>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</si>
  <si>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</si>
  <si>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</si>
  <si>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</si>
  <si>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</si>
  <si>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</si>
  <si>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</si>
  <si>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</si>
  <si>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</si>
  <si>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</si>
  <si>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</si>
  <si>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</si>
  <si>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</si>
  <si>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</si>
  <si>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</si>
  <si>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</si>
  <si>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</si>
  <si>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</si>
  <si>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</si>
  <si>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</si>
  <si>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</si>
  <si>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</si>
  <si>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</si>
  <si>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</si>
  <si>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</si>
  <si>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</si>
  <si>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</si>
  <si>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</si>
  <si>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</si>
  <si>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</si>
  <si>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</si>
  <si>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</si>
  <si>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</si>
  <si>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</si>
  <si>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</si>
  <si>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</si>
  <si>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</si>
  <si>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</si>
  <si>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</si>
  <si>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</si>
  <si>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</si>
  <si>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</si>
  <si>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</si>
  <si>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</si>
  <si>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</si>
  <si>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</si>
  <si>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</si>
  <si>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</si>
  <si>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</si>
  <si>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</si>
  <si>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</si>
  <si>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</si>
  <si>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</si>
  <si>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</si>
  <si>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</si>
  <si>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</si>
  <si>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</si>
  <si>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</si>
  <si>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</si>
  <si>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</si>
  <si>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</si>
  <si>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</si>
  <si>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</si>
  <si>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</si>
  <si>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</si>
  <si>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</si>
  <si>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</si>
  <si>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</si>
  <si>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</si>
  <si>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</si>
  <si>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</si>
  <si>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</si>
  <si>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</si>
  <si>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</si>
  <si>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</si>
  <si>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</si>
  <si>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</si>
  <si>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</si>
  <si>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</si>
  <si>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</si>
  <si>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</si>
  <si>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</si>
  <si>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</si>
  <si>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</si>
  <si>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</si>
  <si>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</si>
  <si>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</si>
  <si>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</si>
  <si>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</si>
  <si>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</si>
  <si>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</si>
  <si>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</si>
  <si>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</si>
  <si>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</si>
  <si>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</si>
  <si>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</si>
  <si>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</si>
  <si>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</si>
  <si>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</si>
  <si>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</si>
  <si>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</si>
  <si>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</si>
  <si>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</si>
  <si>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</si>
  <si>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</si>
  <si>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</si>
  <si>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</si>
  <si>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</si>
  <si>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</si>
  <si>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</si>
  <si>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</si>
  <si>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</si>
  <si>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</si>
  <si>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</si>
  <si>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</si>
  <si>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</si>
  <si>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</si>
  <si>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</si>
  <si>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</si>
  <si>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</si>
  <si>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</si>
  <si>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</si>
  <si>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</si>
  <si>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</si>
  <si>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</si>
  <si>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</si>
  <si>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</si>
  <si>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</si>
  <si>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</si>
  <si>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</si>
  <si>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</si>
  <si>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</si>
  <si>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</si>
  <si>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</si>
  <si>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</si>
  <si>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</si>
  <si>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</si>
  <si>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</si>
  <si>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</si>
  <si>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</si>
  <si>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</si>
  <si>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</si>
  <si>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</si>
  <si>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</si>
  <si>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</si>
  <si>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</si>
  <si>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</si>
  <si>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</si>
  <si>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</si>
  <si>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</si>
  <si>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</si>
  <si>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</si>
  <si>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</si>
  <si>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</si>
  <si>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</si>
  <si>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</si>
  <si>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</si>
  <si>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</si>
  <si>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</si>
  <si>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</si>
  <si>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</si>
  <si>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</si>
  <si>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</si>
  <si>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</si>
  <si>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</si>
  <si>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</si>
  <si>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</si>
  <si>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</si>
  <si>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</si>
  <si>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</si>
  <si>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</si>
  <si>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</si>
  <si>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</si>
  <si>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</si>
  <si>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</si>
  <si>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</si>
  <si>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</si>
  <si>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</si>
  <si>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</si>
  <si>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</si>
  <si>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</si>
  <si>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</si>
  <si>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</si>
  <si>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</si>
  <si>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</si>
  <si>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</si>
  <si>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</si>
  <si>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</si>
  <si>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</si>
  <si>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</si>
  <si>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</si>
  <si>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</si>
  <si>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</si>
  <si>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</si>
  <si>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</si>
  <si>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</si>
  <si>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</si>
  <si>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</si>
  <si>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</si>
  <si>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</si>
  <si>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</si>
  <si>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</si>
  <si>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</si>
  <si>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</si>
  <si>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</si>
  <si>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</si>
  <si>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</si>
  <si>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</si>
  <si>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</si>
  <si>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</si>
  <si>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</si>
  <si>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</si>
  <si>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</si>
  <si>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</si>
  <si>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</si>
  <si>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</si>
  <si>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</si>
  <si>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</si>
  <si>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</si>
  <si>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</si>
  <si>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</si>
  <si>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</si>
  <si>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</si>
  <si>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</si>
  <si>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</si>
  <si>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</si>
  <si>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</si>
  <si>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</si>
  <si>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</si>
  <si>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</si>
  <si>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</si>
  <si>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</si>
  <si>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</si>
  <si>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</si>
  <si>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</si>
  <si>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</si>
  <si>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</si>
  <si>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</si>
  <si>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</si>
  <si>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</si>
  <si>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</si>
  <si>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</si>
  <si>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</si>
  <si>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</si>
  <si>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</si>
  <si>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</si>
  <si>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</si>
  <si>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</si>
  <si>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</si>
  <si>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</si>
  <si>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</si>
  <si>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</si>
  <si>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</si>
  <si>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</si>
  <si>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</si>
  <si>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</si>
  <si>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</si>
  <si>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</si>
  <si>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</si>
  <si>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</si>
  <si>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</si>
  <si>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</si>
  <si>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</si>
  <si>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</si>
  <si>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</si>
  <si>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</si>
  <si>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</si>
  <si>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</si>
  <si>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</si>
  <si>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</si>
  <si>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</si>
  <si>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</si>
  <si>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</si>
  <si>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</si>
  <si>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</si>
  <si>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</si>
  <si>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</si>
  <si>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</si>
  <si>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</si>
  <si>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</si>
  <si>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</si>
  <si>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</si>
  <si>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</si>
  <si>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</si>
  <si>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</si>
  <si>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</si>
  <si>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</si>
  <si>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</si>
  <si>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</si>
  <si>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</si>
  <si>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</si>
  <si>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</si>
  <si>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</si>
  <si>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</si>
  <si>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</si>
  <si>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</si>
  <si>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</si>
  <si>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</si>
  <si>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</si>
  <si>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</si>
  <si>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</si>
  <si>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</si>
  <si>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</si>
  <si>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</si>
  <si>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</si>
  <si>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</si>
  <si>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</si>
  <si>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</si>
  <si>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</si>
  <si>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</si>
  <si>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</si>
  <si>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</si>
  <si>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</si>
  <si>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</si>
  <si>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</si>
  <si>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</si>
  <si>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</si>
  <si>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</si>
  <si>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</si>
  <si>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</si>
  <si>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</si>
  <si>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</si>
  <si>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</si>
  <si>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</si>
  <si>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</si>
  <si>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</si>
  <si>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</si>
  <si>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</si>
  <si>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</si>
  <si>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</si>
  <si>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</si>
  <si>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</si>
  <si>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</si>
  <si>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</si>
  <si>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</si>
  <si>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</si>
  <si>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</si>
  <si>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</si>
  <si>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</si>
  <si>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</si>
  <si>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</si>
  <si>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</si>
  <si>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</si>
  <si>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</si>
  <si>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</si>
  <si>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</si>
  <si>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</si>
  <si>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</si>
  <si>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</si>
  <si>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</si>
  <si>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</si>
  <si>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</si>
  <si>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</si>
  <si>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</si>
  <si>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</si>
  <si>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</si>
  <si>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</si>
  <si>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</si>
  <si>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</si>
  <si>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</si>
  <si>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</si>
  <si>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</si>
  <si>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</si>
  <si>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</si>
  <si>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</si>
  <si>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</si>
  <si>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</si>
  <si>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</si>
  <si>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</si>
  <si>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</si>
  <si>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</si>
  <si>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</si>
  <si>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</si>
  <si>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</si>
  <si>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</si>
  <si>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</si>
  <si>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</si>
  <si>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</si>
  <si>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</si>
  <si>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</si>
  <si>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</si>
  <si>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</si>
  <si>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</si>
  <si>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</si>
  <si>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</si>
  <si>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</si>
  <si>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</si>
  <si>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</si>
  <si>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</si>
  <si>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</si>
  <si>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</si>
  <si>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</si>
  <si>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</si>
  <si>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</si>
  <si>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</si>
  <si>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</si>
  <si>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</si>
  <si>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</si>
  <si>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</si>
  <si>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</si>
  <si>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</si>
  <si>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</si>
  <si>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</si>
  <si>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</si>
  <si>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</si>
  <si>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</si>
  <si>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</si>
  <si>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</si>
  <si>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</si>
  <si>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</si>
  <si>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</si>
  <si>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</si>
  <si>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</si>
  <si>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</si>
  <si>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</si>
  <si>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</si>
  <si>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</si>
  <si>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</si>
  <si>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</si>
  <si>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</si>
  <si>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</si>
  <si>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</si>
  <si>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</si>
  <si>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</si>
  <si>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</si>
  <si>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</si>
  <si>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</si>
  <si>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</si>
  <si>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</si>
  <si>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</si>
  <si>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</si>
  <si>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</si>
  <si>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</si>
  <si>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</si>
  <si>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</si>
  <si>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</si>
  <si>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</si>
  <si>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</si>
  <si>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</si>
  <si>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</si>
  <si>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</si>
  <si>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</si>
  <si>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</si>
  <si>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</si>
  <si>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</si>
  <si>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</si>
  <si>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</si>
  <si>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</si>
  <si>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</si>
  <si>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</si>
  <si>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</si>
  <si>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</si>
  <si>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</si>
  <si>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</si>
  <si>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</si>
  <si>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</si>
  <si>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</si>
  <si>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</si>
  <si>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</si>
  <si>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</si>
  <si>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</si>
  <si>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</si>
  <si>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</si>
  <si>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</si>
  <si>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</si>
  <si>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</si>
  <si>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</si>
  <si>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</si>
  <si>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</si>
  <si>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</si>
  <si>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</si>
  <si>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</si>
  <si>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</si>
  <si>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</si>
  <si>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</si>
  <si>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</si>
  <si>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</si>
  <si>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</si>
  <si>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</si>
  <si>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</si>
  <si>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</si>
  <si>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</si>
  <si>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</si>
  <si>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</si>
  <si>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</si>
  <si>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</si>
  <si>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</si>
  <si>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</si>
  <si>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</si>
  <si>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</si>
  <si>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</si>
  <si>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</si>
  <si>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</si>
  <si>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</si>
  <si>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</si>
  <si>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</si>
  <si>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</si>
  <si>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</si>
  <si>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</si>
  <si>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</si>
  <si>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</si>
  <si>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</si>
  <si>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</si>
  <si>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</si>
  <si>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</si>
  <si>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</si>
  <si>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</si>
  <si>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</si>
  <si>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</si>
  <si>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</si>
  <si>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</si>
  <si>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</si>
  <si>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</si>
  <si>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</si>
  <si>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</si>
  <si>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</si>
  <si>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</si>
  <si>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</si>
  <si>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</si>
  <si>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</si>
  <si>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</si>
  <si>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</si>
  <si>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</si>
  <si>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</si>
  <si>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</si>
  <si>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</si>
  <si>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</si>
  <si>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</si>
  <si>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</si>
  <si>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</si>
  <si>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</si>
  <si>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</si>
  <si>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</si>
  <si>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</si>
  <si>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</si>
  <si>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</si>
  <si>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</si>
  <si>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</si>
  <si>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</si>
  <si>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</si>
  <si>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</si>
  <si>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</si>
  <si>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</si>
  <si>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</si>
  <si>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</si>
  <si>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</si>
  <si>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</si>
  <si>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</si>
  <si>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</si>
  <si>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</si>
  <si>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</si>
  <si>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</si>
  <si>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</si>
  <si>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</si>
  <si>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</si>
  <si>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</si>
  <si>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</si>
  <si>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</si>
  <si>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</si>
  <si>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</si>
  <si>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</si>
  <si>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</si>
  <si>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</si>
  <si>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</si>
  <si>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</si>
  <si>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</si>
  <si>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</si>
  <si>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</si>
  <si>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</si>
  <si>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</si>
  <si>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</si>
  <si>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</si>
  <si>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</si>
  <si>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</si>
  <si>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</si>
  <si>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</si>
  <si>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</si>
  <si>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</si>
  <si>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</si>
  <si>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</si>
  <si>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</si>
  <si>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</si>
  <si>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</si>
  <si>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</si>
  <si>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</si>
  <si>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</si>
  <si>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</si>
  <si>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</si>
  <si>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</si>
  <si>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</si>
  <si>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</si>
  <si>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</si>
  <si>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</si>
  <si>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</si>
  <si>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</si>
  <si>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</si>
  <si>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</si>
  <si>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</si>
  <si>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</si>
  <si>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</si>
  <si>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</si>
  <si>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</si>
  <si>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</si>
  <si>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</si>
  <si>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</si>
  <si>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</si>
  <si>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</si>
  <si>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</si>
  <si>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</si>
  <si>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</si>
  <si>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</si>
  <si>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</si>
  <si>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</si>
  <si>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</si>
  <si>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</si>
  <si>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</si>
  <si>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</si>
  <si>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</si>
  <si>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</si>
  <si>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</si>
  <si>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</si>
  <si>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</si>
  <si>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</si>
  <si>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</si>
  <si>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</si>
  <si>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</si>
  <si>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</si>
  <si>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</si>
  <si>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</si>
  <si>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</si>
  <si>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</si>
  <si>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</si>
  <si>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</si>
  <si>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</si>
  <si>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</si>
  <si>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</si>
  <si>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</si>
  <si>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</si>
  <si>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</si>
  <si>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</si>
  <si>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</si>
  <si>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</si>
  <si>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</si>
  <si>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</si>
  <si>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</si>
  <si>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</si>
  <si>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</si>
  <si>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</si>
  <si>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</si>
  <si>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</si>
  <si>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</si>
  <si>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</si>
  <si>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</si>
  <si>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</si>
  <si>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</si>
  <si>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</si>
  <si>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</si>
  <si>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</si>
  <si>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</si>
  <si>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</si>
  <si>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</si>
  <si>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</si>
  <si>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</si>
  <si>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</si>
  <si>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</si>
  <si>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</si>
  <si>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</si>
  <si>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</si>
  <si>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</si>
  <si>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</si>
  <si>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</si>
  <si>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</si>
  <si>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</si>
  <si>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</si>
  <si>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</si>
  <si>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</si>
  <si>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</si>
  <si>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</si>
  <si>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</si>
  <si>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</si>
  <si>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</si>
  <si>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</si>
  <si>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</si>
  <si>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</si>
  <si>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</si>
  <si>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</si>
  <si>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</si>
  <si>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</si>
  <si>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</si>
  <si>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</si>
  <si>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</si>
  <si>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</si>
  <si>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</si>
  <si>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</si>
  <si>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</si>
  <si>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</si>
  <si>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</si>
  <si>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</si>
  <si>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</si>
  <si>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</si>
  <si>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</si>
  <si>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</si>
  <si>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</si>
  <si>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</si>
  <si>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</si>
  <si>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</si>
  <si>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</si>
  <si>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</si>
  <si>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</si>
  <si>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</si>
  <si>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</si>
  <si>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</si>
  <si>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</si>
  <si>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</si>
  <si>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</si>
  <si>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</si>
  <si>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</si>
  <si>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</si>
  <si>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</si>
  <si>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</si>
  <si>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</si>
  <si>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</si>
  <si>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</si>
  <si>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</si>
  <si>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</si>
  <si>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</si>
  <si>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</si>
  <si>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</si>
  <si>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</si>
  <si>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</si>
  <si>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</si>
  <si>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</si>
  <si>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</si>
  <si>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</si>
  <si>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</si>
  <si>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</si>
  <si>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</si>
  <si>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</si>
  <si>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</si>
  <si>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</si>
  <si>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</si>
  <si>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</si>
  <si>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</si>
  <si>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</si>
  <si>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</si>
  <si>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</si>
  <si>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</si>
  <si>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</si>
  <si>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</si>
  <si>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</si>
  <si>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</si>
  <si>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</si>
  <si>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</si>
  <si>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</si>
  <si>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</si>
  <si>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</si>
  <si>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</si>
  <si>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</si>
  <si>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</si>
  <si>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</si>
  <si>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</si>
  <si>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</si>
  <si>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</si>
  <si>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</si>
  <si>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</si>
  <si>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</si>
  <si>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</si>
  <si>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</si>
  <si>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</si>
  <si>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</si>
  <si>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</si>
  <si>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</si>
  <si>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</si>
  <si>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</si>
  <si>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</si>
  <si>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</si>
  <si>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</si>
  <si>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</si>
  <si>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</si>
  <si>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</si>
  <si>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</si>
  <si>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</si>
  <si>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</si>
  <si>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</si>
  <si>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</si>
  <si>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</si>
  <si>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</si>
  <si>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</si>
  <si>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</si>
  <si>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</si>
  <si>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</si>
  <si>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</si>
  <si>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</si>
  <si>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</si>
  <si>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</si>
  <si>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</si>
  <si>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</si>
  <si>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</si>
  <si>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</si>
  <si>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</si>
  <si>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</si>
  <si>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</si>
  <si>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</si>
  <si>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</si>
  <si>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</si>
  <si>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</si>
  <si>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</si>
  <si>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</si>
  <si>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</si>
  <si>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</si>
  <si>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</si>
  <si>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</si>
  <si>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</si>
  <si>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</si>
  <si>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</si>
  <si>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</si>
  <si>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</si>
  <si>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</si>
  <si>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</si>
  <si>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</si>
  <si>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</si>
  <si>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</si>
  <si>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</si>
  <si>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</si>
  <si>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</si>
  <si>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</si>
  <si>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</si>
  <si>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</si>
  <si>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</si>
  <si>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</si>
  <si>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</si>
  <si>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</si>
  <si>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</si>
  <si>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</si>
  <si>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</si>
  <si>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</si>
  <si>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</si>
  <si>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</si>
  <si>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</si>
  <si>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</si>
  <si>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</si>
  <si>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</si>
  <si>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</si>
  <si>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</si>
  <si>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</si>
  <si>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</si>
  <si>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</si>
  <si>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</si>
  <si>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</si>
  <si>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</si>
  <si>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</si>
  <si>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</si>
  <si>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</si>
  <si>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</si>
  <si>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</si>
  <si>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</si>
  <si>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</si>
  <si>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</si>
  <si>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</si>
  <si>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</si>
  <si>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</si>
  <si>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</si>
  <si>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</si>
  <si>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</si>
  <si>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</si>
  <si>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</si>
  <si>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</si>
  <si>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</si>
  <si>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</si>
  <si>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</si>
  <si>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</si>
  <si>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</si>
  <si>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</si>
  <si>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</si>
  <si>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</si>
  <si>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</si>
  <si>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</si>
  <si>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</si>
  <si>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</si>
  <si>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</si>
  <si>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</si>
  <si>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</si>
  <si>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</si>
  <si>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</si>
  <si>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</si>
  <si>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</si>
  <si>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</si>
  <si>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</si>
  <si>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</si>
  <si>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</si>
  <si>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</si>
  <si>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</si>
  <si>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</si>
  <si>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</si>
  <si>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</si>
  <si>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</si>
  <si>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</si>
  <si>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</si>
  <si>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</si>
  <si>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</si>
  <si>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</si>
  <si>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</si>
  <si>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</si>
  <si>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</si>
  <si>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</si>
  <si>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</si>
  <si>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</si>
  <si>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</si>
  <si>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</si>
  <si>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</si>
  <si>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</si>
  <si>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</si>
  <si>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</si>
  <si>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</si>
  <si>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</si>
  <si>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</si>
  <si>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</si>
  <si>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</si>
  <si>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</si>
  <si>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</si>
  <si>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</si>
  <si>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</si>
  <si>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</si>
  <si>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</si>
  <si>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</si>
  <si>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</si>
  <si>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</si>
  <si>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</si>
  <si>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</si>
  <si>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</si>
  <si>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</si>
  <si>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</si>
  <si>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</si>
  <si>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</si>
  <si>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</si>
  <si>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</si>
  <si>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</si>
  <si>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</si>
  <si>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</si>
  <si>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</si>
  <si>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</si>
  <si>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</si>
  <si>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</si>
  <si>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</si>
  <si>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</si>
  <si>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</si>
  <si>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</si>
  <si>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</si>
  <si>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</si>
  <si>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</si>
  <si>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</si>
  <si>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</si>
  <si>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</si>
  <si>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</si>
  <si>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</si>
  <si>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</si>
  <si>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</si>
  <si>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</si>
  <si>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</si>
  <si>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</si>
  <si>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</si>
  <si>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</si>
  <si>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</si>
  <si>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</si>
  <si>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</si>
  <si>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</si>
  <si>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</si>
  <si>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</si>
  <si>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</si>
  <si>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</si>
  <si>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</si>
  <si>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</si>
  <si>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</si>
  <si>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</si>
  <si>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</si>
  <si>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</si>
  <si>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</si>
  <si>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</si>
  <si>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</si>
  <si>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</si>
  <si>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</si>
  <si>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</si>
  <si>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</si>
  <si>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</si>
  <si>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</si>
  <si>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</si>
  <si>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</si>
  <si>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</si>
  <si>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</si>
  <si>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</si>
  <si>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</si>
  <si>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</si>
  <si>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</si>
  <si>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</si>
  <si>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</si>
  <si>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</si>
  <si>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</si>
  <si>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</si>
  <si>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</si>
  <si>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</si>
  <si>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</si>
  <si>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</si>
  <si>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</si>
  <si>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</si>
  <si>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</si>
  <si>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</si>
  <si>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</si>
  <si>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</si>
  <si>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</si>
  <si>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</si>
  <si>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</si>
  <si>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</si>
  <si>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</si>
  <si>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</si>
  <si>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</si>
  <si>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</si>
  <si>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</si>
  <si>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</si>
  <si>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</si>
  <si>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</si>
  <si>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</si>
  <si>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</si>
  <si>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</si>
  <si>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</si>
  <si>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</si>
  <si>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</si>
  <si>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</si>
  <si>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</si>
  <si>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</si>
  <si>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</si>
  <si>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</si>
  <si>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</si>
  <si>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</si>
  <si>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</si>
  <si>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</si>
  <si>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</si>
  <si>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</si>
  <si>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</si>
  <si>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</si>
  <si>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</si>
  <si>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</si>
  <si>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</si>
  <si>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</si>
  <si>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</si>
  <si>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</si>
  <si>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</si>
  <si>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</si>
  <si>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</si>
  <si>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</si>
  <si>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</si>
  <si>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</si>
  <si>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</si>
  <si>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</si>
  <si>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</si>
  <si>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</si>
  <si>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</si>
  <si>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</si>
  <si>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</si>
  <si>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</si>
  <si>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</si>
  <si>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</si>
  <si>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</si>
  <si>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</si>
  <si>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</si>
  <si>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</si>
  <si>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</si>
  <si>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</si>
  <si>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</si>
  <si>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</si>
  <si>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</si>
  <si>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</si>
  <si>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</si>
  <si>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</si>
  <si>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</si>
  <si>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</si>
  <si>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</si>
  <si>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</si>
  <si>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</si>
  <si>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</si>
  <si>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</si>
  <si>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</si>
  <si>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</si>
  <si>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</si>
  <si>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</si>
  <si>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</si>
  <si>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</si>
  <si>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</si>
  <si>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</si>
  <si>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</si>
  <si>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</si>
  <si>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</si>
  <si>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</si>
  <si>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</si>
  <si>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</si>
  <si>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</si>
  <si>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</si>
  <si>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</si>
  <si>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</si>
  <si>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</si>
  <si>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</si>
  <si>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</si>
  <si>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</si>
  <si>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</si>
  <si>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</si>
  <si>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</si>
  <si>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</si>
  <si>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</si>
  <si>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</si>
  <si>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</si>
  <si>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</si>
  <si>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</si>
  <si>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</si>
  <si>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</si>
  <si>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</si>
  <si>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</si>
  <si>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</si>
  <si>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</si>
  <si>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</si>
  <si>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</si>
  <si>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</si>
  <si>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</si>
  <si>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</si>
  <si>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</si>
  <si>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</si>
  <si>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</si>
  <si>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</si>
  <si>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</si>
  <si>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</si>
  <si>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</si>
  <si>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</si>
  <si>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</si>
  <si>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</si>
  <si>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</si>
  <si>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</si>
  <si>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</si>
  <si>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</si>
  <si>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</si>
  <si>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</si>
  <si>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</si>
  <si>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</si>
  <si>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</si>
  <si>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</si>
  <si>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</si>
  <si>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</si>
  <si>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</si>
  <si>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</si>
  <si>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</si>
  <si>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</si>
  <si>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</si>
  <si>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</si>
  <si>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</si>
  <si>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</si>
  <si>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</si>
  <si>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</si>
  <si>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</si>
  <si>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</si>
  <si>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</si>
  <si>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</si>
  <si>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</si>
  <si>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</si>
  <si>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</si>
  <si>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</si>
  <si>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</si>
  <si>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</si>
  <si>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</si>
  <si>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</si>
  <si>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</si>
  <si>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</si>
  <si>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</si>
  <si>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</si>
  <si>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</si>
  <si>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</si>
  <si>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</si>
  <si>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</si>
  <si>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</si>
  <si>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</si>
  <si>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</si>
  <si>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</si>
  <si>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</si>
  <si>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</si>
  <si>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</si>
  <si>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</si>
  <si>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</si>
  <si>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</si>
  <si>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</si>
  <si>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</si>
  <si>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</si>
  <si>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</si>
  <si>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</si>
  <si>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</si>
  <si>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</si>
  <si>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</si>
  <si>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</si>
  <si>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</si>
  <si>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</si>
  <si>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</si>
  <si>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</si>
  <si>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</si>
  <si>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</si>
  <si>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</si>
  <si>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</si>
  <si>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</si>
  <si>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</si>
  <si>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</si>
  <si>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</si>
  <si>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</si>
  <si>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</si>
  <si>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</si>
  <si>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</si>
  <si>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</si>
  <si>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</si>
  <si>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</si>
  <si>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</si>
  <si>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</si>
  <si>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</si>
  <si>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</si>
  <si>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</si>
  <si>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</si>
  <si>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</si>
  <si>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</si>
  <si>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</si>
  <si>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</si>
  <si>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</si>
  <si>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</si>
  <si>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</si>
  <si>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</si>
  <si>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</si>
  <si>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</si>
  <si>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</si>
  <si>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</si>
  <si>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</si>
  <si>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</si>
  <si>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</si>
  <si>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</si>
  <si>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</si>
  <si>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</si>
  <si>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</si>
  <si>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</si>
  <si>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</si>
  <si>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</si>
  <si>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</si>
  <si>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</si>
  <si>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</si>
  <si>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</si>
  <si>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</si>
  <si>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</si>
  <si>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</si>
  <si>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</si>
  <si>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</si>
  <si>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</si>
  <si>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</si>
  <si>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</si>
  <si>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</si>
  <si>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</si>
  <si>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</si>
  <si>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</si>
  <si>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</si>
  <si>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</si>
  <si>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</si>
  <si>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</si>
  <si>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</si>
  <si>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</si>
  <si>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</si>
  <si>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</si>
  <si>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</si>
  <si>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</si>
  <si>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</si>
  <si>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</si>
  <si>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</si>
  <si>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</si>
  <si>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</si>
  <si>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</si>
  <si>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</si>
  <si>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</si>
  <si>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</si>
  <si>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</si>
  <si>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</si>
  <si>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</si>
  <si>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</si>
  <si>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</si>
  <si>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</si>
  <si>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</si>
  <si>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</si>
  <si>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</si>
  <si>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</si>
  <si>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</si>
  <si>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</si>
  <si>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</si>
  <si>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</si>
  <si>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</si>
  <si>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</si>
  <si>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</si>
  <si>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</si>
  <si>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</si>
  <si>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</si>
  <si>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</si>
  <si>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</si>
  <si>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</si>
  <si>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</si>
  <si>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</si>
  <si>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</si>
  <si>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</si>
  <si>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</si>
  <si>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</si>
  <si>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</si>
  <si>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</si>
  <si>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</si>
  <si>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</si>
  <si>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</si>
  <si>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</si>
  <si>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</si>
  <si>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</si>
  <si>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</si>
  <si>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</si>
  <si>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</si>
  <si>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</si>
  <si>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</si>
  <si>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</si>
  <si>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</si>
  <si>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</si>
  <si>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</si>
  <si>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</si>
  <si>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</si>
  <si>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</si>
  <si>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</si>
  <si>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</si>
  <si>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</si>
  <si>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</si>
  <si>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</si>
  <si>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</si>
  <si>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</si>
  <si>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</si>
  <si>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</si>
  <si>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</si>
  <si>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</si>
  <si>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</si>
  <si>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</si>
  <si>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</si>
  <si>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</si>
  <si>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</si>
  <si>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</si>
  <si>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</si>
  <si>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</si>
  <si>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</si>
  <si>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</si>
  <si>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</si>
  <si>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</si>
  <si>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</si>
  <si>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</si>
  <si>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</si>
  <si>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</si>
  <si>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</si>
  <si>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</si>
  <si>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</si>
  <si>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</si>
  <si>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</si>
  <si>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</si>
  <si>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</si>
  <si>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</si>
  <si>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</si>
  <si>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</si>
  <si>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</si>
  <si>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</si>
  <si>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</si>
  <si>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</si>
  <si>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</si>
  <si>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</si>
  <si>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</si>
  <si>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</si>
  <si>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</si>
  <si>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</si>
  <si>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</si>
  <si>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</si>
  <si>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</si>
  <si>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</si>
  <si>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</si>
  <si>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</si>
  <si>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</si>
  <si>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</si>
  <si>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</si>
  <si>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</si>
  <si>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</si>
  <si>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</si>
  <si>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</si>
  <si>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</si>
  <si>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</si>
  <si>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</si>
  <si>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</si>
  <si>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</si>
  <si>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</si>
  <si>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</si>
  <si>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</si>
  <si>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</si>
  <si>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</si>
  <si>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</si>
  <si>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</si>
  <si>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</si>
  <si>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</si>
  <si>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</si>
  <si>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</si>
  <si>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</si>
  <si>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</si>
  <si>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</si>
  <si>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</si>
  <si>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</si>
  <si>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</si>
  <si>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</si>
  <si>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</si>
  <si>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</si>
  <si>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</si>
  <si>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</si>
  <si>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</si>
  <si>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</si>
  <si>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</si>
  <si>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</si>
  <si>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</si>
  <si>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</si>
  <si>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</si>
  <si>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</si>
  <si>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</si>
  <si>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</si>
  <si>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</si>
  <si>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</si>
  <si>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</si>
  <si>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</si>
  <si>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</si>
  <si>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</si>
  <si>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</si>
  <si>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</si>
  <si>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</si>
  <si>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</si>
  <si>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</si>
  <si>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</si>
  <si>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</si>
  <si>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</si>
  <si>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</si>
  <si>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</si>
  <si>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</si>
  <si>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</si>
  <si>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</si>
  <si>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</si>
  <si>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</si>
  <si>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</si>
  <si>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</si>
  <si>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</si>
  <si>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</si>
  <si>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</si>
  <si>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</si>
  <si>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</si>
  <si>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</si>
  <si>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</si>
  <si>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</si>
  <si>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</si>
  <si>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</si>
  <si>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</si>
  <si>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</si>
  <si>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</si>
  <si>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</si>
  <si>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</si>
  <si>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</si>
  <si>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</si>
  <si>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</si>
  <si>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</si>
  <si>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</si>
  <si>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</si>
  <si>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</si>
  <si>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</si>
  <si>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</si>
  <si>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</si>
  <si>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</si>
  <si>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</si>
  <si>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</si>
  <si>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</si>
  <si>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</si>
  <si>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</si>
  <si>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</si>
  <si>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</si>
  <si>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</si>
  <si>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</si>
  <si>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</si>
  <si>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</si>
  <si>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</si>
  <si>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</si>
  <si>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</si>
  <si>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</si>
  <si>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</si>
  <si>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</si>
  <si>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</si>
  <si>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</si>
  <si>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</si>
  <si>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</si>
  <si>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</si>
  <si>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</si>
  <si>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</si>
  <si>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</si>
  <si>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</si>
  <si>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</si>
  <si>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</si>
  <si>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</si>
  <si>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</si>
  <si>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</si>
  <si>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</si>
  <si>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</si>
  <si>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</si>
  <si>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</si>
  <si>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</si>
  <si>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</si>
  <si>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</si>
  <si>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</si>
  <si>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</si>
  <si>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</si>
  <si>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</si>
  <si>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</si>
  <si>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</si>
  <si>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</si>
  <si>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</si>
  <si>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</si>
  <si>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</si>
  <si>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</si>
  <si>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</si>
  <si>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</si>
  <si>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</si>
  <si>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</si>
  <si>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</si>
  <si>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</si>
  <si>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</si>
  <si>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</si>
  <si>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</si>
  <si>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</si>
  <si>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</si>
  <si>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</si>
  <si>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</si>
  <si>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</si>
  <si>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</si>
  <si>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</si>
  <si>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</si>
  <si>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</si>
  <si>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</si>
  <si>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</si>
  <si>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</si>
  <si>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</si>
  <si>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</si>
  <si>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</si>
  <si>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</si>
  <si>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</si>
  <si>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</si>
  <si>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</si>
  <si>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</si>
  <si>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</si>
  <si>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</si>
  <si>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</si>
  <si>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</si>
  <si>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</si>
  <si>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</si>
  <si>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</si>
  <si>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</si>
  <si>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</si>
  <si>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</si>
  <si>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</si>
  <si>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</si>
  <si>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</si>
  <si>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</si>
  <si>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</si>
  <si>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</si>
  <si>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</si>
  <si>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</si>
  <si>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</si>
  <si>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</si>
  <si>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</si>
  <si>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</si>
  <si>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</si>
  <si>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</si>
  <si>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</si>
  <si>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</si>
  <si>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</si>
  <si>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</si>
  <si>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</si>
  <si>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</si>
  <si>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</si>
  <si>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</si>
  <si>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</si>
  <si>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</si>
  <si>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</si>
  <si>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</si>
  <si>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</si>
  <si>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</si>
  <si>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</si>
  <si>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</si>
  <si>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</si>
  <si>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</si>
  <si>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</si>
  <si>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</si>
  <si>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</si>
  <si>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</si>
  <si>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</si>
  <si>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</si>
  <si>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</si>
  <si>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</si>
  <si>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</si>
  <si>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</si>
  <si>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</si>
  <si>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</si>
  <si>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</si>
  <si>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</si>
  <si>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</si>
  <si>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</si>
  <si>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</si>
  <si>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</si>
  <si>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</si>
  <si>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</si>
  <si>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</si>
  <si>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</si>
  <si>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</si>
  <si>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</si>
  <si>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</si>
  <si>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</si>
  <si>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</si>
  <si>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</si>
  <si>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</si>
  <si>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</si>
  <si>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</si>
  <si>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</si>
  <si>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</si>
  <si>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</si>
  <si>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</si>
  <si>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</si>
  <si>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</si>
  <si>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</si>
  <si>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</si>
  <si>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</si>
  <si>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</si>
  <si>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</si>
  <si>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</si>
  <si>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</si>
  <si>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</si>
  <si>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</si>
  <si>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</si>
  <si>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</si>
  <si>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</si>
  <si>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</si>
  <si>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</si>
  <si>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</si>
  <si>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</si>
  <si>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</si>
  <si>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</si>
  <si>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</si>
  <si>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</si>
  <si>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</si>
  <si>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</si>
  <si>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</si>
  <si>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</si>
  <si>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</si>
  <si>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</si>
  <si>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</si>
  <si>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</si>
  <si>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</si>
  <si>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</si>
  <si>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</si>
  <si>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</si>
  <si>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</si>
  <si>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</si>
  <si>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</si>
  <si>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</si>
  <si>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</si>
  <si>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</si>
  <si>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</si>
  <si>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</si>
  <si>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</si>
  <si>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</si>
  <si>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</si>
  <si>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</si>
  <si>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</si>
  <si>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</si>
  <si>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</si>
  <si>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</si>
  <si>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</si>
  <si>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</si>
  <si>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</si>
  <si>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</si>
  <si>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</si>
  <si>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</si>
  <si>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</si>
  <si>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</si>
  <si>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</si>
  <si>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</si>
  <si>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</si>
  <si>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</si>
  <si>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</si>
  <si>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</si>
  <si>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</si>
  <si>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</si>
  <si>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</si>
  <si>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</si>
  <si>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</si>
  <si>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</si>
  <si>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</si>
  <si>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</si>
  <si>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</si>
  <si>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</si>
  <si>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</si>
  <si>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</si>
  <si>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</si>
  <si>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</si>
  <si>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</si>
  <si>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</si>
  <si>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</si>
  <si>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</si>
  <si>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</si>
  <si>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</si>
  <si>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</si>
  <si>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</si>
  <si>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</si>
  <si>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</si>
  <si>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</si>
  <si>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</si>
  <si>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</si>
  <si>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</si>
  <si>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</si>
  <si>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</si>
  <si>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</si>
  <si>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</si>
  <si>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</si>
  <si>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</si>
  <si>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</si>
  <si>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</si>
  <si>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</si>
  <si>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</si>
  <si>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</si>
  <si>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</si>
  <si>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</si>
  <si>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</si>
  <si>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</si>
  <si>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</si>
  <si>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</si>
  <si>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</si>
  <si>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</si>
  <si>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</si>
  <si>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</si>
  <si>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</si>
  <si>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</si>
  <si>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</si>
  <si>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</si>
  <si>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</si>
  <si>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</si>
  <si>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</si>
  <si>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</si>
  <si>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</si>
  <si>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</si>
  <si>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</si>
  <si>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</si>
  <si>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</si>
  <si>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</si>
  <si>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</si>
  <si>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</si>
  <si>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</si>
  <si>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</si>
  <si>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</si>
  <si>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</si>
  <si>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</si>
  <si>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</si>
  <si>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</si>
  <si>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</si>
  <si>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</si>
  <si>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</si>
  <si>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</si>
  <si>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</si>
  <si>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</si>
  <si>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</si>
  <si>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</si>
  <si>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</si>
  <si>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</si>
  <si>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</si>
  <si>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</si>
  <si>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</si>
  <si>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</si>
  <si>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</si>
  <si>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</si>
  <si>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</si>
  <si>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</si>
  <si>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</si>
  <si>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</si>
  <si>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</si>
  <si>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</si>
  <si>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</si>
  <si>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</si>
  <si>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</si>
  <si>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</si>
  <si>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</si>
  <si>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</si>
  <si>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</si>
  <si>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</si>
  <si>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</si>
  <si>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</si>
  <si>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</si>
  <si>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</si>
  <si>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</si>
  <si>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</si>
  <si>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</si>
  <si>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</si>
  <si>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</si>
  <si>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</si>
  <si>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</si>
  <si>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</si>
  <si>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</si>
  <si>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</si>
  <si>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</si>
  <si>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</si>
  <si>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</si>
  <si>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</si>
  <si>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</si>
  <si>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</si>
  <si>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</si>
  <si>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</si>
  <si>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</si>
  <si>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</si>
  <si>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</si>
  <si>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</si>
  <si>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</si>
  <si>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</si>
  <si>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</si>
  <si>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</si>
  <si>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</si>
  <si>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</si>
  <si>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</si>
  <si>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</si>
  <si>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</si>
  <si>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</si>
  <si>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</si>
  <si>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</si>
  <si>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</si>
  <si>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</si>
  <si>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</si>
  <si>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</si>
  <si>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</si>
  <si>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</si>
  <si>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</si>
  <si>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</si>
  <si>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</si>
  <si>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</si>
  <si>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</si>
  <si>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</si>
  <si>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</si>
  <si>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</si>
  <si>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</si>
  <si>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</si>
  <si>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</si>
  <si>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</si>
  <si>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</si>
  <si>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</si>
  <si>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</si>
  <si>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</si>
  <si>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</si>
  <si>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</si>
  <si>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</si>
  <si>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</si>
  <si>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</si>
  <si>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</si>
  <si>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</si>
  <si>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</si>
  <si>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</si>
  <si>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</si>
  <si>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</si>
  <si>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</si>
  <si>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</si>
  <si>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</si>
  <si>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</si>
  <si>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</si>
  <si>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</si>
  <si>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</si>
  <si>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</si>
  <si>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</si>
  <si>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</si>
  <si>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</si>
  <si>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</si>
  <si>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</si>
  <si>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</si>
  <si>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</si>
  <si>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</si>
  <si>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</si>
  <si>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</si>
  <si>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</si>
  <si>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</si>
  <si>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</si>
  <si>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</si>
  <si>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</si>
  <si>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</si>
  <si>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</si>
  <si>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</si>
  <si>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</si>
  <si>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</si>
  <si>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</si>
  <si>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</si>
  <si>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</si>
  <si>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</si>
  <si>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</si>
  <si>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</si>
  <si>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</si>
  <si>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</si>
  <si>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</si>
  <si>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</si>
  <si>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</si>
  <si>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</si>
  <si>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</si>
  <si>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</si>
  <si>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</si>
  <si>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</si>
  <si>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</si>
  <si>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</si>
  <si>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</si>
  <si>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</si>
  <si>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</si>
  <si>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</si>
  <si>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</si>
  <si>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</si>
  <si>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</si>
  <si>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</si>
  <si>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</si>
  <si>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</si>
  <si>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</si>
  <si>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</si>
  <si>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</si>
  <si>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</si>
  <si>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</si>
  <si>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</si>
  <si>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</si>
  <si>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</si>
  <si>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</si>
  <si>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</si>
  <si>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</si>
  <si>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</si>
  <si>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</si>
  <si>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</si>
  <si>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</si>
  <si>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</si>
  <si>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</si>
  <si>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</si>
  <si>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</si>
  <si>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</si>
  <si>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</si>
  <si>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</si>
  <si>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</si>
  <si>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</si>
  <si>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</si>
  <si>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</si>
  <si>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</si>
  <si>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</si>
  <si>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</si>
  <si>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</si>
  <si>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</si>
  <si>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</si>
  <si>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</si>
  <si>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</si>
  <si>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</si>
  <si>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</si>
  <si>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</si>
  <si>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</si>
  <si>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</si>
  <si>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</si>
  <si>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</si>
  <si>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</si>
  <si>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</si>
  <si>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</si>
  <si>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</si>
  <si>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</si>
  <si>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</si>
  <si>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</si>
  <si>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</si>
  <si>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</si>
  <si>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</si>
  <si>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</si>
  <si>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</si>
  <si>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</si>
  <si>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</si>
  <si>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</si>
  <si>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</si>
  <si>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</si>
  <si>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</si>
  <si>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</si>
  <si>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</si>
  <si>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</si>
  <si>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</si>
  <si>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</si>
  <si>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</si>
  <si>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</si>
  <si>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</si>
  <si>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</si>
  <si>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</si>
  <si>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</si>
  <si>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</si>
  <si>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</si>
  <si>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</si>
  <si>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</si>
  <si>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</si>
  <si>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</si>
  <si>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</si>
  <si>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</si>
  <si>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</si>
  <si>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</si>
  <si>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</si>
  <si>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</si>
  <si>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</si>
  <si>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</si>
  <si>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</si>
  <si>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</si>
  <si>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</si>
  <si>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</si>
  <si>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</si>
  <si>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</si>
  <si>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</si>
  <si>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</si>
  <si>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</si>
  <si>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</si>
  <si>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</si>
  <si>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</si>
  <si>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</si>
  <si>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</si>
  <si>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</si>
  <si>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</si>
  <si>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</si>
  <si>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</si>
  <si>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</si>
  <si>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</si>
  <si>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</si>
  <si>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</si>
  <si>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</si>
  <si>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</si>
  <si>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</si>
  <si>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</si>
  <si>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</si>
  <si>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</si>
  <si>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</si>
  <si>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</si>
  <si>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</si>
  <si>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</si>
  <si>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</si>
  <si>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</si>
  <si>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</si>
  <si>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</si>
  <si>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</si>
  <si>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</si>
  <si>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</si>
  <si>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</si>
  <si>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</si>
  <si>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</si>
  <si>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</si>
  <si>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</si>
  <si>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</si>
  <si>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</si>
  <si>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</si>
  <si>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</si>
  <si>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</si>
  <si>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</si>
  <si>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</si>
  <si>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</si>
  <si>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</si>
  <si>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</si>
  <si>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</si>
  <si>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</si>
  <si>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</si>
  <si>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</si>
  <si>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</si>
  <si>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</si>
  <si>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</si>
  <si>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</si>
  <si>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</si>
  <si>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</si>
  <si>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</si>
  <si>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</si>
  <si>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</si>
  <si>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</si>
  <si>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</si>
  <si>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</si>
  <si>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</si>
  <si>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</si>
  <si>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</si>
  <si>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</si>
  <si>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</si>
  <si>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</si>
  <si>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</si>
  <si>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</si>
  <si>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</si>
  <si>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</si>
  <si>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</si>
  <si>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</si>
  <si>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</si>
  <si>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</si>
  <si>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</si>
  <si>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</si>
  <si>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</si>
  <si>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</si>
  <si>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</si>
  <si>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</si>
  <si>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</si>
  <si>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</si>
  <si>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</si>
  <si>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</si>
  <si>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</si>
  <si>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</si>
  <si>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</si>
  <si>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</si>
  <si>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</si>
  <si>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</si>
  <si>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</si>
  <si>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</si>
  <si>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</si>
  <si>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</si>
  <si>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</si>
  <si>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</si>
  <si>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</si>
  <si>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</si>
  <si>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</si>
  <si>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</si>
  <si>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</si>
  <si>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</si>
  <si>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</si>
  <si>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</si>
  <si>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</si>
  <si>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</si>
  <si>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</si>
  <si>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</si>
  <si>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</si>
  <si>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</si>
  <si>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</si>
  <si>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</si>
  <si>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</si>
  <si>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</si>
  <si>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</si>
  <si>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</si>
  <si>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</si>
  <si>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</si>
  <si>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</si>
  <si>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</si>
  <si>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</si>
  <si>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</si>
  <si>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</si>
  <si>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</si>
  <si>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</si>
  <si>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</si>
  <si>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</si>
  <si>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</si>
  <si>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</si>
  <si>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</si>
  <si>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</si>
  <si>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</si>
  <si>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</si>
  <si>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</si>
  <si>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</si>
  <si>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</si>
  <si>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</si>
  <si>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</si>
  <si>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</si>
  <si>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</si>
  <si>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</si>
  <si>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</si>
  <si>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</si>
  <si>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</si>
  <si>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</si>
  <si>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</si>
  <si>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</si>
  <si>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</si>
  <si>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</si>
  <si>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</si>
  <si>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</si>
  <si>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</si>
  <si>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</si>
  <si>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</si>
  <si>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</si>
  <si>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</si>
  <si>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</si>
  <si>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</si>
  <si>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</si>
  <si>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</si>
  <si>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</si>
  <si>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</si>
  <si>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</si>
  <si>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</si>
  <si>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</si>
  <si>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</si>
  <si>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</si>
  <si>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</si>
  <si>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</si>
  <si>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</si>
  <si>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</si>
  <si>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</si>
  <si>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</si>
  <si>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</si>
  <si>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</si>
  <si>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</si>
  <si>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</si>
  <si>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</si>
  <si>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</si>
  <si>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</si>
  <si>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</si>
  <si>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</si>
  <si>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</si>
  <si>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</si>
  <si>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</si>
  <si>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</si>
  <si>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</si>
  <si>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</si>
  <si>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</si>
  <si>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</si>
  <si>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</si>
  <si>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</si>
  <si>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</si>
  <si>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</si>
  <si>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</si>
  <si>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</si>
  <si>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</si>
  <si>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</si>
  <si>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</si>
  <si>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</si>
  <si>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</si>
  <si>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</si>
  <si>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</si>
  <si>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</si>
  <si>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</si>
  <si>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</si>
  <si>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</si>
  <si>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</si>
  <si>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</si>
  <si>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</si>
  <si>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</si>
  <si>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</si>
  <si>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</si>
  <si>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</si>
  <si>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</si>
  <si>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</si>
  <si>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</si>
  <si>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</si>
  <si>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</si>
  <si>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</si>
  <si>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</si>
  <si>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</si>
  <si>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</si>
  <si>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</si>
  <si>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</si>
  <si>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</si>
  <si>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</si>
  <si>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</si>
  <si>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</si>
  <si>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</si>
  <si>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</si>
  <si>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</si>
  <si>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</si>
  <si>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</si>
  <si>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</si>
  <si>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</si>
  <si>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</si>
  <si>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</si>
  <si>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</si>
  <si>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</si>
  <si>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</si>
  <si>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</si>
  <si>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</si>
  <si>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</si>
  <si>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</si>
  <si>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</si>
  <si>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</si>
  <si>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</si>
  <si>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</si>
  <si>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</si>
  <si>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</si>
  <si>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</si>
  <si>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</si>
  <si>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</si>
  <si>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</si>
  <si>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</si>
  <si>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</si>
  <si>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</si>
  <si>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</si>
  <si>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</si>
  <si>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</si>
  <si>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</si>
  <si>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</si>
  <si>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</si>
  <si>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</si>
  <si>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</si>
  <si>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</si>
  <si>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</si>
  <si>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</si>
  <si>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</si>
  <si>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</si>
  <si>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</si>
  <si>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</si>
  <si>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</si>
  <si>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</si>
  <si>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</si>
  <si>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</si>
  <si>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</si>
  <si>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</si>
  <si>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</si>
  <si>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</si>
  <si>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</si>
  <si>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</si>
  <si>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</si>
  <si>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</si>
  <si>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</si>
  <si>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</si>
  <si>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</si>
  <si>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</si>
  <si>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</si>
  <si>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</si>
  <si>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</si>
  <si>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</si>
  <si>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</si>
  <si>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</si>
  <si>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</si>
  <si>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</si>
  <si>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</si>
  <si>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</si>
  <si>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</si>
  <si>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</si>
  <si>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</si>
  <si>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</si>
  <si>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</si>
  <si>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</si>
  <si>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</si>
  <si>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</si>
  <si>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</si>
  <si>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</si>
  <si>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</si>
  <si>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</si>
  <si>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</si>
  <si>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</si>
  <si>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</si>
  <si>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</si>
  <si>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</si>
  <si>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</si>
  <si>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</si>
  <si>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</si>
  <si>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</si>
  <si>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</si>
  <si>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</si>
  <si>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</si>
  <si>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</si>
  <si>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</si>
  <si>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</si>
  <si>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</si>
  <si>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</si>
  <si>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</si>
  <si>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</si>
  <si>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</si>
  <si>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</si>
  <si>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</si>
  <si>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</si>
  <si>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</si>
  <si>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</si>
  <si>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</si>
  <si>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</si>
  <si>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</si>
  <si>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</si>
  <si>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</si>
  <si>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</si>
  <si>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</si>
  <si>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</si>
  <si>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</si>
  <si>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</si>
  <si>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</si>
  <si>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</si>
  <si>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</si>
  <si>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</si>
  <si>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</si>
  <si>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</si>
  <si>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</si>
  <si>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</si>
  <si>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</si>
  <si>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</si>
  <si>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</si>
  <si>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</si>
  <si>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</si>
  <si>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</si>
  <si>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</si>
  <si>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</si>
  <si>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</si>
  <si>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</si>
  <si>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</si>
  <si>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</si>
  <si>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</si>
  <si>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</si>
  <si>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</si>
  <si>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</si>
  <si>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</si>
  <si>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</si>
  <si>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</si>
  <si>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</si>
  <si>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</si>
  <si>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</si>
  <si>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</si>
  <si>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</si>
  <si>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</si>
  <si>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</si>
  <si>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</si>
  <si>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</si>
  <si>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</si>
  <si>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</si>
  <si>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</si>
  <si>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</si>
  <si>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</si>
  <si>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</si>
  <si>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</si>
  <si>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</si>
  <si>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</si>
  <si>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</si>
  <si>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</si>
  <si>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</si>
  <si>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</si>
  <si>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</si>
  <si>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</si>
  <si>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</si>
  <si>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</si>
  <si>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</si>
  <si>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</si>
  <si>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</si>
  <si>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</si>
  <si>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</si>
  <si>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</si>
  <si>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</si>
  <si>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</si>
  <si>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</si>
  <si>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</si>
  <si>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</si>
  <si>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</si>
  <si>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</si>
  <si>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</si>
  <si>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</si>
  <si>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</si>
  <si>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</si>
  <si>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</si>
  <si>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</si>
  <si>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</si>
  <si>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</si>
  <si>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</si>
  <si>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</si>
  <si>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</si>
  <si>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</si>
  <si>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</si>
  <si>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</si>
  <si>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</si>
  <si>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</si>
  <si>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</si>
  <si>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</si>
  <si>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</si>
  <si>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</si>
  <si>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</si>
  <si>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</si>
  <si>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</si>
  <si>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</si>
  <si>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</si>
  <si>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</si>
  <si>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</si>
  <si>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</si>
  <si>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</si>
  <si>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</si>
  <si>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</si>
  <si>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</si>
  <si>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</si>
  <si>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</si>
  <si>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</si>
  <si>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</si>
  <si>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</si>
  <si>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</si>
  <si>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</si>
  <si>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</si>
  <si>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</si>
  <si>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</si>
  <si>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</si>
  <si>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</si>
  <si>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</si>
  <si>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</si>
  <si>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</si>
  <si>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</si>
  <si>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</si>
  <si>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</si>
  <si>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</si>
  <si>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</si>
  <si>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</si>
  <si>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</si>
  <si>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</si>
  <si>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</si>
  <si>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</si>
  <si>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</si>
  <si>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</si>
  <si>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</si>
  <si>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</si>
  <si>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</si>
  <si>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</si>
  <si>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</si>
  <si>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</si>
  <si>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</si>
  <si>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</si>
  <si>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</si>
  <si>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</si>
  <si>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</si>
  <si>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</si>
  <si>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</si>
  <si>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</si>
  <si>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</si>
  <si>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</si>
  <si>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</si>
  <si>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</si>
  <si>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</si>
  <si>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</si>
  <si>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</si>
  <si>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</si>
  <si>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</si>
  <si>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</si>
  <si>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</si>
  <si>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</si>
  <si>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</si>
  <si>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</si>
  <si>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</si>
  <si>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</si>
  <si>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</si>
  <si>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</si>
  <si>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</si>
  <si>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</si>
  <si>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</si>
  <si>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</si>
  <si>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</si>
  <si>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</si>
  <si>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</si>
  <si>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</si>
  <si>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</si>
  <si>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</si>
  <si>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</si>
  <si>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</si>
  <si>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</si>
  <si>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</si>
  <si>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</si>
  <si>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</si>
  <si>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</si>
  <si>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</si>
  <si>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</si>
  <si>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</si>
  <si>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</si>
  <si>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</si>
  <si>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</si>
  <si>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</si>
  <si>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</si>
  <si>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</si>
  <si>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</si>
  <si>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</si>
  <si>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</si>
  <si>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</si>
  <si>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</si>
  <si>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</si>
  <si>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</si>
  <si>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</si>
  <si>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</si>
  <si>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</si>
  <si>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</si>
  <si>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</si>
  <si>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</si>
  <si>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</si>
  <si>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</si>
  <si>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</si>
  <si>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</si>
  <si>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</si>
  <si>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</si>
  <si>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</si>
  <si>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</si>
  <si>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</si>
  <si>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</si>
  <si>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</si>
  <si>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</si>
  <si>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</si>
  <si>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</si>
  <si>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</si>
  <si>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</si>
  <si>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</si>
  <si>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</si>
  <si>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</si>
  <si>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</si>
  <si>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</si>
  <si>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</si>
  <si>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</si>
  <si>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</si>
  <si>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</si>
  <si>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</si>
  <si>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</si>
  <si>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</si>
  <si>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</si>
  <si>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</si>
  <si>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</si>
  <si>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</si>
  <si>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</si>
  <si>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</si>
  <si>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</si>
  <si>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</si>
  <si>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</si>
  <si>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</si>
  <si>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</si>
  <si>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</si>
  <si>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</si>
  <si>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</si>
  <si>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</si>
  <si>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</si>
  <si>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</si>
  <si>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</si>
  <si>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</si>
  <si>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</si>
  <si>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</si>
  <si>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</si>
  <si>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</si>
  <si>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</si>
  <si>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</si>
  <si>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</si>
  <si>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</si>
  <si>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</si>
  <si>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</si>
  <si>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</si>
  <si>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</si>
  <si>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</si>
  <si>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</si>
  <si>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</si>
  <si>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</si>
  <si>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</si>
  <si>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</si>
  <si>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</si>
  <si>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</si>
  <si>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</si>
  <si>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</si>
  <si>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</si>
  <si>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</si>
  <si>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</si>
  <si>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</si>
  <si>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</si>
  <si>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</si>
  <si>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</si>
  <si>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</si>
  <si>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</si>
  <si>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</si>
  <si>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</si>
  <si>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</si>
  <si>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</si>
  <si>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</si>
  <si>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</si>
  <si>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</si>
  <si>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</si>
  <si>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</si>
  <si>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</si>
  <si>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</si>
  <si>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</si>
  <si>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</si>
  <si>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</si>
  <si>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</si>
  <si>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</si>
  <si>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</si>
  <si>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</si>
  <si>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</si>
  <si>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</si>
  <si>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</si>
  <si>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</si>
  <si>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</si>
  <si>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</si>
  <si>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</si>
  <si>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</si>
  <si>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</si>
  <si>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</si>
  <si>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</si>
  <si>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</si>
  <si>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</si>
  <si>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</si>
  <si>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</si>
  <si>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</si>
  <si>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</si>
  <si>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</si>
  <si>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</si>
  <si>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</si>
  <si>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</si>
  <si>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</si>
  <si>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</si>
  <si>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</si>
  <si>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</si>
  <si>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</si>
  <si>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</si>
  <si>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</si>
  <si>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</si>
  <si>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</si>
  <si>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</si>
  <si>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</si>
  <si>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</si>
  <si>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</si>
  <si>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</si>
  <si>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</si>
  <si>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</si>
  <si>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</si>
  <si>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</si>
  <si>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</si>
  <si>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</si>
  <si>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</si>
  <si>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</si>
  <si>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</si>
  <si>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</si>
  <si>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</si>
  <si>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</si>
  <si>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</si>
  <si>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</si>
  <si>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</si>
  <si>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</si>
  <si>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</si>
  <si>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</si>
  <si>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</si>
  <si>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</si>
  <si>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</si>
  <si>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</si>
  <si>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</si>
  <si>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</si>
  <si>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</si>
  <si>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</si>
  <si>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</si>
  <si>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</si>
  <si>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</si>
  <si>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</si>
  <si>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</si>
  <si>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</si>
  <si>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</si>
  <si>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</si>
  <si>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</si>
  <si>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</si>
  <si>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</si>
  <si>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</si>
  <si>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</si>
  <si>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</si>
  <si>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</si>
  <si>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</si>
  <si>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</si>
  <si>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</si>
  <si>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</si>
  <si>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</si>
  <si>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</si>
  <si>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</si>
  <si>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</si>
  <si>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</si>
  <si>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</si>
  <si>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</si>
  <si>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</si>
  <si>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</si>
  <si>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</si>
  <si>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</si>
  <si>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</si>
  <si>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</si>
  <si>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</si>
  <si>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</si>
  <si>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</si>
  <si>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</si>
  <si>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</si>
  <si>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</si>
  <si>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</si>
  <si>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</si>
  <si>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</si>
  <si>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</si>
  <si>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</si>
  <si>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</si>
  <si>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</si>
  <si>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</si>
  <si>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</si>
  <si>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</si>
  <si>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</si>
  <si>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</si>
  <si>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</si>
  <si>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</si>
  <si>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</si>
  <si>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</si>
  <si>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</si>
  <si>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</si>
  <si>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</si>
  <si>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</si>
  <si>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</si>
  <si>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</si>
  <si>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</si>
  <si>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</si>
  <si>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</si>
  <si>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</si>
  <si>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</si>
  <si>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</si>
  <si>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</si>
  <si>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</si>
  <si>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</si>
  <si>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</si>
  <si>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</si>
  <si>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</si>
  <si>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</si>
  <si>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</si>
  <si>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</si>
  <si>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</si>
  <si>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</si>
  <si>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</si>
  <si>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</si>
  <si>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</si>
  <si>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</si>
  <si>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</si>
  <si>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</si>
  <si>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</si>
  <si>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</si>
  <si>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</si>
  <si>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</si>
  <si>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</si>
  <si>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</si>
  <si>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</si>
  <si>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</si>
  <si>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</si>
  <si>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</si>
  <si>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</si>
  <si>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</si>
  <si>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</si>
  <si>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</si>
  <si>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</si>
  <si>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</si>
  <si>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</si>
  <si>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</si>
  <si>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</si>
  <si>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</si>
  <si>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</si>
  <si>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</si>
  <si>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</si>
  <si>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</si>
  <si>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</si>
  <si>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</si>
  <si>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</si>
  <si>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</si>
  <si>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</si>
  <si>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</si>
  <si>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</si>
  <si>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</si>
  <si>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</si>
  <si>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</si>
  <si>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</si>
  <si>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</si>
  <si>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</si>
  <si>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</si>
  <si>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</si>
  <si>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</si>
  <si>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</si>
  <si>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</si>
  <si>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</si>
  <si>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</si>
  <si>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</si>
  <si>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</si>
  <si>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</si>
  <si>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</si>
  <si>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</si>
  <si>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</si>
  <si>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</si>
  <si>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</si>
  <si>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</si>
  <si>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</si>
  <si>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</si>
  <si>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</si>
  <si>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</si>
  <si>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</si>
  <si>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</si>
  <si>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</si>
  <si>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</si>
  <si>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</si>
  <si>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</si>
  <si>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</si>
  <si>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</si>
  <si>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</si>
  <si>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</si>
  <si>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</si>
  <si>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</si>
  <si>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</si>
  <si>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</si>
  <si>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</si>
  <si>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</si>
  <si>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</si>
  <si>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</si>
  <si>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</si>
  <si>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</si>
  <si>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</si>
  <si>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</si>
  <si>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</si>
  <si>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</si>
  <si>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</si>
  <si>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</si>
  <si>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</si>
  <si>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</si>
  <si>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</si>
  <si>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</si>
  <si>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</si>
  <si>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</si>
  <si>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</si>
  <si>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</si>
  <si>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</si>
  <si>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</si>
  <si>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</si>
  <si>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</si>
  <si>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</si>
  <si>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</si>
  <si>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</si>
  <si>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</si>
  <si>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</si>
  <si>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</si>
  <si>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</si>
  <si>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</si>
  <si>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</si>
  <si>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</si>
  <si>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</si>
  <si>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</si>
  <si>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</si>
  <si>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</si>
  <si>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</si>
  <si>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</si>
  <si>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</si>
  <si>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</si>
  <si>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</si>
  <si>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</si>
  <si>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</si>
  <si>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</si>
  <si>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</si>
  <si>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</si>
  <si>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</si>
  <si>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</si>
  <si>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</si>
  <si>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</si>
  <si>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</si>
  <si>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</si>
  <si>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</si>
  <si>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</si>
  <si>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</si>
  <si>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</si>
  <si>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</si>
  <si>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</si>
  <si>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</si>
  <si>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</si>
  <si>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</si>
  <si>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</si>
  <si>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</si>
  <si>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</si>
  <si>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</si>
  <si>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</si>
  <si>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</si>
  <si>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</si>
  <si>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</si>
  <si>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</si>
  <si>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</si>
  <si>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</si>
  <si>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</si>
  <si>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</si>
  <si>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</si>
  <si>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</si>
  <si>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</si>
  <si>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</si>
  <si>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</si>
  <si>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</si>
  <si>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</si>
  <si>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</si>
  <si>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</si>
  <si>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</si>
  <si>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</si>
  <si>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</si>
  <si>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</si>
  <si>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</si>
  <si>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</si>
  <si>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</si>
  <si>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</si>
  <si>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</si>
  <si>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</si>
  <si>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</si>
  <si>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</si>
  <si>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</si>
  <si>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</si>
  <si>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</si>
  <si>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</si>
  <si>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</si>
  <si>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</si>
  <si>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</si>
  <si>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</si>
  <si>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</si>
  <si>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</si>
  <si>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</si>
  <si>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</si>
  <si>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</si>
  <si>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</si>
  <si>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</si>
  <si>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</si>
  <si>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</si>
  <si>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</si>
  <si>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</si>
  <si>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</si>
  <si>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</si>
  <si>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</si>
  <si>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</si>
  <si>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</si>
  <si>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</si>
  <si>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</si>
  <si>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</si>
  <si>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</si>
  <si>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</si>
  <si>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</si>
  <si>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</si>
  <si>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</si>
  <si>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</si>
  <si>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</si>
  <si>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</si>
  <si>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</si>
  <si>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</si>
  <si>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</si>
  <si>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</si>
  <si>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</si>
  <si>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</si>
  <si>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</si>
  <si>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</si>
  <si>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</si>
  <si>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</si>
  <si>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</si>
  <si>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</si>
  <si>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</si>
  <si>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</si>
  <si>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</si>
  <si>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</si>
  <si>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</si>
  <si>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</si>
  <si>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</si>
  <si>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</si>
  <si>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</si>
  <si>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</si>
  <si>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</si>
  <si>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</si>
  <si>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</si>
  <si>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</si>
  <si>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</si>
  <si>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</si>
  <si>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</si>
  <si>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</si>
  <si>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</si>
  <si>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</si>
  <si>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</si>
  <si>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</si>
  <si>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</si>
  <si>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</si>
  <si>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</si>
  <si>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</si>
  <si>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</si>
  <si>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</si>
  <si>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</si>
  <si>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</si>
  <si>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</si>
  <si>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</si>
  <si>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</si>
  <si>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</si>
  <si>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</si>
  <si>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</si>
  <si>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</si>
  <si>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</si>
  <si>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</si>
  <si>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</si>
  <si>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</si>
  <si>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</si>
  <si>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</si>
  <si>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</si>
  <si>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</si>
  <si>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</si>
  <si>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</si>
  <si>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</si>
  <si>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</si>
  <si>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</si>
  <si>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</si>
  <si>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</si>
  <si>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</si>
  <si>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</si>
  <si>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</si>
  <si>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</si>
  <si>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</si>
  <si>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</si>
  <si>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</si>
  <si>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</si>
  <si>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</si>
  <si>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</si>
  <si>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</si>
  <si>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</si>
  <si>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</si>
  <si>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</si>
  <si>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</si>
  <si>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</si>
  <si>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</si>
  <si>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</si>
  <si>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</si>
  <si>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</si>
  <si>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</si>
  <si>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</si>
  <si>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</si>
  <si>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</si>
  <si>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</si>
  <si>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</si>
  <si>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</si>
  <si>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</si>
  <si>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</si>
  <si>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</si>
  <si>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</si>
  <si>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</si>
  <si>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</si>
  <si>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</si>
  <si>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</si>
  <si>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</si>
  <si>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</si>
  <si>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</si>
  <si>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</si>
  <si>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</si>
  <si>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</si>
  <si>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</si>
  <si>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</si>
  <si>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</si>
  <si>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</si>
  <si>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</si>
  <si>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</si>
  <si>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</si>
  <si>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</si>
  <si>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</si>
  <si>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</si>
  <si>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</si>
  <si>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</si>
  <si>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</si>
  <si>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</si>
  <si>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</si>
  <si>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</si>
  <si>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</si>
  <si>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</si>
  <si>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</si>
  <si>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</si>
  <si>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</si>
  <si>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</si>
  <si>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</si>
  <si>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</si>
  <si>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</si>
  <si>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</si>
  <si>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</si>
  <si>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</si>
  <si>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</si>
  <si>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</si>
  <si>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</si>
  <si>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</si>
  <si>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</si>
  <si>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</si>
  <si>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</si>
  <si>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</si>
  <si>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</si>
  <si>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</si>
  <si>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</si>
  <si>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</si>
  <si>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</si>
  <si>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</si>
  <si>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</si>
  <si>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</si>
  <si>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</si>
  <si>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</si>
  <si>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</si>
  <si>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</si>
  <si>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</si>
  <si>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</si>
  <si>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</si>
  <si>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</si>
  <si>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</si>
  <si>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</si>
  <si>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</si>
  <si>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</si>
  <si>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</si>
  <si>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</si>
  <si>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</si>
  <si>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</si>
  <si>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</si>
  <si>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</si>
  <si>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</si>
  <si>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</si>
  <si>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</si>
  <si>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</si>
  <si>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</si>
  <si>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</si>
  <si>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</si>
  <si>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</si>
  <si>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</si>
  <si>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</si>
  <si>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</si>
  <si>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</si>
  <si>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</si>
  <si>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</si>
  <si>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</si>
  <si>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</si>
  <si>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</si>
  <si>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</si>
  <si>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</si>
  <si>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</si>
  <si>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</si>
  <si>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</si>
  <si>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</si>
  <si>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</si>
  <si>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</si>
  <si>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</si>
  <si>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</si>
  <si>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</si>
  <si>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</si>
  <si>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</si>
  <si>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</si>
  <si>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</si>
  <si>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</si>
  <si>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</si>
  <si>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</si>
  <si>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</si>
  <si>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</si>
  <si>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</si>
  <si>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</si>
  <si>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</si>
  <si>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</si>
  <si>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</si>
  <si>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</si>
  <si>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</si>
  <si>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</si>
  <si>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</si>
  <si>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</si>
  <si>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</si>
  <si>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</si>
  <si>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</si>
  <si>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</si>
  <si>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</si>
  <si>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</si>
  <si>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</si>
  <si>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</si>
  <si>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</si>
  <si>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</si>
  <si>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</si>
  <si>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</si>
  <si>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</si>
  <si>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</si>
  <si>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</si>
  <si>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</si>
  <si>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</si>
  <si>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</si>
  <si>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</si>
  <si>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</si>
  <si>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</si>
  <si>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</si>
  <si>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</si>
  <si>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</si>
  <si>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</si>
  <si>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</si>
  <si>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</si>
  <si>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</si>
  <si>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</si>
  <si>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</si>
  <si>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</si>
  <si>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</si>
  <si>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</si>
  <si>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</si>
  <si>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</si>
  <si>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</si>
  <si>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</si>
  <si>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</si>
  <si>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</si>
  <si>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</si>
  <si>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</si>
  <si>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</si>
  <si>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</si>
  <si>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</si>
  <si>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</si>
  <si>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</si>
  <si>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</si>
  <si>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</si>
  <si>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</si>
  <si>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</si>
  <si>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</si>
  <si>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</si>
  <si>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</si>
  <si>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</si>
  <si>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</si>
  <si>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</si>
  <si>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</si>
  <si>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</si>
  <si>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</si>
  <si>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</si>
  <si>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</si>
  <si>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</si>
  <si>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</si>
  <si>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</si>
  <si>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</si>
  <si>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</si>
  <si>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</si>
  <si>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</si>
  <si>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</si>
  <si>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</si>
  <si>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</si>
  <si>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</si>
  <si>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</si>
  <si>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</si>
  <si>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</si>
  <si>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</si>
  <si>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</si>
  <si>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</si>
  <si>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</si>
  <si>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</si>
  <si>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</si>
  <si>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</si>
  <si>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</si>
  <si>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</si>
  <si>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</si>
  <si>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</si>
  <si>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</si>
  <si>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</si>
  <si>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</si>
  <si>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</si>
  <si>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</si>
  <si>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</si>
  <si>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</si>
  <si>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</si>
  <si>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</si>
  <si>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</si>
  <si>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</si>
  <si>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</si>
  <si>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</si>
  <si>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</si>
  <si>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</si>
  <si>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</si>
  <si>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</si>
  <si>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</si>
  <si>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</si>
  <si>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</si>
  <si>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</si>
  <si>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</si>
  <si>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</si>
  <si>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</si>
  <si>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</si>
  <si>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</si>
  <si>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</si>
  <si>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</si>
  <si>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</si>
  <si>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</si>
  <si>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</si>
  <si>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</si>
  <si>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</si>
  <si>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</si>
  <si>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</si>
  <si>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</si>
  <si>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</si>
  <si>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</si>
  <si>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</si>
  <si>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</si>
  <si>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</si>
  <si>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</si>
  <si>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</si>
  <si>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</si>
  <si>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</si>
  <si>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</si>
  <si>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</si>
  <si>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</si>
  <si>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</si>
  <si>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</si>
  <si>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</si>
  <si>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</si>
  <si>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</si>
  <si>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</si>
  <si>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</si>
  <si>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</si>
  <si>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</si>
  <si>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</si>
  <si>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</si>
  <si>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</si>
  <si>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</si>
  <si>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</si>
  <si>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</si>
  <si>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</si>
  <si>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</si>
  <si>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</si>
  <si>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</si>
  <si>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</si>
  <si>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</si>
  <si>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</si>
  <si>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</si>
  <si>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</si>
  <si>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</si>
  <si>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</si>
  <si>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</si>
  <si>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</si>
  <si>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</si>
  <si>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</si>
  <si>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</si>
  <si>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</si>
  <si>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</si>
  <si>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</si>
  <si>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</si>
  <si>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</si>
  <si>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</si>
  <si>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</si>
  <si>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</si>
  <si>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</si>
  <si>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</si>
  <si>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</si>
  <si>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</si>
  <si>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</si>
  <si>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</si>
  <si>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</si>
  <si>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</si>
  <si>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</si>
  <si>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</si>
  <si>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</si>
  <si>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</si>
  <si>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</si>
  <si>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</si>
  <si>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</si>
  <si>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</si>
  <si>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</si>
  <si>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</si>
  <si>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</si>
  <si>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</si>
  <si>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</si>
  <si>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</si>
  <si>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</si>
  <si>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</si>
  <si>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</si>
  <si>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</si>
  <si>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</si>
  <si>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</si>
  <si>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</si>
  <si>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</si>
  <si>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</si>
  <si>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</si>
  <si>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</si>
  <si>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</si>
  <si>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</si>
  <si>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</si>
  <si>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</si>
  <si>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</si>
  <si>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</si>
  <si>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</si>
  <si>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</si>
  <si>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</si>
  <si>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</si>
  <si>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</si>
  <si>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</si>
  <si>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</si>
  <si>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</si>
  <si>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</si>
  <si>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</si>
  <si>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</si>
  <si>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</si>
  <si>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</si>
  <si>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</si>
  <si>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</si>
  <si>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</si>
  <si>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</si>
  <si>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</si>
  <si>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</si>
  <si>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</si>
  <si>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</si>
  <si>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</si>
  <si>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</si>
  <si>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</si>
  <si>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</si>
  <si>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</si>
  <si>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</si>
  <si>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</si>
  <si>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</si>
  <si>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</si>
  <si>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</si>
  <si>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</si>
  <si>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</si>
  <si>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</si>
  <si>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</si>
  <si>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</si>
  <si>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</si>
  <si>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</si>
  <si>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</si>
  <si>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</si>
  <si>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</si>
  <si>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</si>
  <si>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</si>
  <si>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</si>
  <si>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</si>
  <si>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</si>
  <si>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</si>
  <si>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</si>
  <si>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</si>
  <si>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</si>
  <si>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</si>
  <si>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</si>
  <si>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</si>
  <si>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</si>
  <si>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</si>
  <si>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</si>
  <si>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</si>
  <si>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</si>
  <si>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</si>
  <si>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</si>
  <si>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</si>
  <si>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</si>
  <si>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</si>
  <si>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</si>
  <si>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</si>
  <si>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</si>
  <si>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</si>
  <si>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</si>
  <si>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</si>
  <si>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</si>
  <si>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</si>
  <si>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</si>
  <si>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</si>
  <si>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</si>
  <si>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</si>
  <si>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</si>
  <si>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</si>
  <si>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</si>
  <si>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</si>
  <si>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</si>
  <si>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</si>
  <si>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</si>
  <si>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</si>
  <si>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</si>
  <si>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</si>
  <si>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</si>
  <si>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</si>
  <si>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</si>
  <si>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</si>
  <si>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</si>
  <si>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</si>
  <si>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</si>
  <si>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</si>
  <si>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</si>
  <si>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</si>
  <si>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</si>
  <si>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</si>
  <si>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</si>
  <si>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</si>
  <si>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</si>
  <si>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</si>
  <si>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</si>
  <si>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</si>
  <si>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</si>
  <si>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</si>
  <si>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</si>
  <si>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</si>
  <si>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</si>
  <si>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</si>
  <si>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</si>
  <si>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</si>
  <si>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</si>
  <si>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</si>
  <si>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</si>
  <si>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</si>
  <si>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</si>
  <si>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</si>
  <si>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</si>
  <si>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</si>
  <si>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</si>
  <si>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</si>
  <si>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</si>
  <si>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</si>
  <si>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</si>
  <si>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</si>
  <si>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</si>
  <si>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</si>
  <si>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</si>
  <si>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</si>
  <si>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</si>
  <si>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</si>
  <si>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</si>
  <si>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</si>
  <si>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</si>
  <si>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</si>
  <si>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</si>
  <si>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</si>
  <si>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</si>
  <si>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</si>
  <si>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</si>
  <si>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</si>
  <si>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</si>
  <si>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</si>
  <si>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</si>
  <si>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</si>
  <si>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</si>
  <si>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</si>
  <si>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</si>
  <si>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</si>
  <si>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</si>
  <si>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</si>
  <si>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</si>
  <si>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</si>
  <si>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</si>
  <si>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</si>
  <si>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</si>
  <si>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</si>
  <si>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</si>
  <si>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</si>
  <si>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</si>
  <si>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</si>
  <si>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</si>
  <si>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</si>
  <si>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</si>
  <si>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</si>
  <si>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</si>
  <si>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</si>
  <si>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</si>
  <si>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</si>
  <si>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</si>
  <si>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</si>
  <si>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</si>
  <si>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</si>
  <si>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</si>
  <si>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</si>
  <si>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</si>
  <si>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</si>
  <si>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</si>
  <si>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</si>
  <si>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</si>
  <si>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</si>
  <si>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</si>
  <si>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</si>
  <si>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</si>
  <si>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</si>
  <si>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</si>
  <si>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</si>
  <si>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</si>
  <si>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</si>
  <si>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</si>
  <si>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</si>
  <si>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</si>
  <si>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</si>
  <si>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</si>
  <si>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</si>
  <si>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</si>
  <si>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</si>
  <si>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</si>
  <si>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</si>
  <si>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</si>
  <si>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</si>
  <si>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</si>
  <si>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</si>
  <si>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</si>
  <si>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</si>
  <si>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</si>
  <si>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</si>
  <si>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</si>
  <si>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</si>
  <si>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</si>
  <si>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</si>
  <si>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</si>
  <si>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</si>
  <si>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</si>
  <si>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</si>
  <si>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</si>
  <si>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</si>
  <si>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</si>
  <si>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</si>
  <si>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</si>
  <si>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</si>
  <si>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</si>
  <si>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</si>
  <si>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</si>
  <si>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</si>
  <si>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</si>
  <si>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</si>
  <si>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</si>
  <si>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</si>
  <si>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</si>
  <si>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</si>
  <si>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</si>
  <si>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</si>
  <si>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</si>
  <si>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</si>
  <si>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</si>
  <si>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</si>
  <si>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</si>
  <si>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</si>
  <si>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</si>
  <si>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</si>
  <si>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</si>
  <si>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</si>
  <si>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</si>
  <si>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</si>
  <si>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</si>
  <si>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</si>
  <si>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</si>
  <si>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</si>
  <si>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</si>
  <si>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</si>
  <si>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</si>
  <si>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</si>
  <si>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</si>
  <si>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</si>
  <si>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</si>
  <si>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</si>
  <si>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</si>
  <si>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</si>
  <si>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</si>
  <si>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</si>
  <si>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</si>
  <si>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</si>
  <si>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</si>
  <si>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</si>
  <si>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</si>
  <si>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</si>
  <si>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</si>
  <si>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</si>
  <si>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</si>
  <si>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</si>
  <si>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</si>
  <si>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</si>
  <si>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</si>
  <si>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</si>
  <si>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</si>
  <si>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</si>
  <si>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</si>
  <si>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</si>
  <si>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</si>
  <si>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</si>
  <si>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</si>
  <si>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</si>
  <si>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</si>
  <si>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</si>
  <si>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</si>
  <si>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</si>
  <si>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</si>
  <si>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</si>
  <si>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</si>
  <si>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</si>
  <si>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</si>
  <si>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</si>
  <si>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</si>
  <si>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</si>
  <si>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</si>
  <si>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</si>
  <si>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</si>
  <si>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</si>
  <si>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</si>
  <si>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</si>
  <si>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</si>
  <si>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</si>
  <si>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</si>
  <si>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</si>
  <si>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</si>
  <si>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</si>
  <si>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</si>
  <si>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</si>
  <si>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</si>
  <si>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</si>
  <si>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</si>
  <si>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</si>
  <si>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</si>
  <si>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</si>
  <si>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</si>
  <si>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</si>
  <si>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</si>
  <si>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</si>
  <si>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</si>
  <si>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</si>
  <si>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</si>
  <si>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</si>
  <si>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</si>
  <si>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</si>
  <si>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</si>
  <si>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</si>
  <si>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</si>
  <si>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</si>
  <si>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</si>
  <si>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</si>
  <si>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</si>
  <si>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</si>
  <si>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</si>
  <si>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</si>
  <si>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</si>
  <si>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</si>
  <si>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</si>
  <si>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</si>
  <si>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</si>
  <si>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</si>
  <si>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</si>
  <si>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</si>
  <si>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</si>
  <si>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</si>
  <si>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</si>
  <si>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</si>
  <si>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</si>
  <si>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</si>
  <si>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</si>
  <si>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</si>
  <si>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</si>
  <si>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</si>
  <si>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</si>
  <si>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</si>
  <si>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</si>
  <si>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</si>
  <si>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</si>
  <si>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</si>
  <si>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</si>
  <si>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</si>
  <si>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</si>
  <si>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</si>
  <si>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</si>
  <si>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</si>
  <si>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</si>
  <si>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</si>
  <si>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</si>
  <si>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</si>
  <si>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</si>
  <si>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</si>
  <si>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</si>
  <si>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</si>
  <si>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</si>
  <si>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</si>
  <si>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</si>
  <si>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</si>
  <si>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</si>
  <si>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</si>
  <si>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</si>
  <si>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</si>
  <si>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</si>
  <si>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</si>
  <si>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</si>
  <si>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</si>
  <si>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</si>
  <si>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</si>
  <si>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</si>
  <si>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</si>
  <si>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</si>
  <si>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</si>
  <si>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</si>
  <si>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</si>
  <si>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</si>
  <si>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</si>
  <si>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</si>
  <si>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</si>
  <si>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</si>
  <si>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</si>
  <si>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</si>
  <si>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</si>
  <si>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</si>
  <si>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</si>
  <si>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</si>
  <si>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</si>
  <si>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</si>
  <si>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</si>
  <si>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</si>
  <si>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</si>
  <si>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</si>
  <si>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</si>
  <si>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</si>
  <si>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</si>
  <si>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</si>
  <si>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</si>
  <si>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</si>
  <si>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</si>
  <si>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</si>
  <si>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</si>
  <si>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</si>
  <si>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</si>
  <si>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</si>
  <si>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</si>
  <si>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</si>
  <si>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</si>
  <si>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</si>
  <si>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</si>
  <si>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</si>
  <si>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</si>
  <si>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</si>
  <si>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</si>
  <si>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</si>
  <si>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</si>
  <si>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</si>
  <si>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</si>
  <si>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</si>
  <si>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</si>
  <si>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</si>
  <si>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</si>
  <si>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</si>
  <si>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</si>
  <si>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</si>
  <si>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</si>
  <si>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</si>
  <si>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</si>
  <si>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</si>
  <si>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</si>
  <si>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</si>
  <si>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</si>
  <si>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</si>
  <si>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</si>
  <si>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</si>
  <si>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</si>
  <si>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</si>
  <si>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</si>
  <si>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</si>
  <si>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</si>
  <si>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</si>
  <si>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</si>
  <si>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</si>
  <si>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</si>
  <si>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</si>
  <si>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</si>
  <si>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</si>
  <si>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</si>
  <si>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</si>
  <si>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</si>
  <si>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</si>
  <si>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</si>
  <si>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</si>
  <si>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</si>
  <si>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</si>
  <si>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</si>
  <si>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</si>
  <si>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</si>
  <si>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</si>
  <si>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</si>
  <si>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</si>
  <si>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</si>
  <si>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</si>
  <si>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</si>
  <si>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</si>
  <si>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</si>
  <si>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</si>
  <si>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</si>
  <si>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</si>
  <si>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</si>
  <si>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</si>
  <si>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</si>
  <si>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</si>
  <si>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</si>
  <si>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</si>
  <si>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</si>
  <si>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</si>
  <si>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</si>
  <si>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</si>
  <si>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</si>
  <si>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</si>
  <si>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</si>
  <si>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</si>
  <si>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</si>
  <si>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</si>
  <si>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</si>
  <si>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</si>
  <si>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</si>
  <si>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</si>
  <si>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</si>
  <si>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</si>
  <si>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</si>
  <si>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</si>
  <si>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</si>
  <si>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</si>
  <si>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</si>
  <si>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</si>
  <si>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</si>
  <si>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</si>
  <si>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</si>
  <si>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</si>
  <si>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</si>
  <si>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</si>
  <si>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</si>
  <si>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</si>
  <si>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</si>
  <si>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</si>
  <si>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</si>
  <si>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</si>
  <si>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</si>
  <si>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</si>
  <si>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</si>
  <si>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</si>
  <si>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</si>
  <si>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</si>
  <si>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</si>
  <si>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</si>
  <si>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</si>
  <si>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</si>
  <si>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</si>
  <si>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</si>
  <si>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</si>
  <si>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</si>
  <si>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</si>
  <si>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</si>
  <si>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</si>
  <si>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</si>
  <si>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</si>
  <si>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</si>
  <si>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</si>
  <si>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</si>
  <si>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</si>
  <si>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</si>
  <si>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</si>
  <si>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</si>
  <si>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</si>
  <si>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</si>
  <si>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</si>
  <si>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</si>
  <si>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</si>
  <si>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</si>
  <si>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</si>
  <si>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</si>
  <si>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</si>
  <si>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</si>
  <si>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</si>
  <si>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</si>
  <si>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</si>
  <si>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</si>
  <si>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</si>
  <si>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</si>
  <si>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</si>
  <si>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</si>
  <si>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</si>
  <si>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</si>
  <si>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</si>
  <si>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</si>
  <si>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</si>
  <si>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</si>
  <si>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</si>
  <si>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</si>
  <si>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</si>
  <si>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</si>
  <si>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</si>
  <si>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</si>
  <si>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</si>
  <si>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</si>
  <si>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</si>
  <si>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</si>
  <si>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</si>
  <si>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</si>
  <si>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</si>
  <si>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</si>
  <si>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</si>
  <si>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</si>
  <si>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</si>
  <si>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</si>
  <si>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</si>
  <si>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</si>
  <si>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</si>
  <si>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</si>
  <si>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</si>
  <si>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</si>
  <si>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</si>
  <si>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</si>
  <si>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</si>
  <si>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</si>
  <si>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</si>
  <si>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</si>
  <si>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</si>
  <si>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</si>
  <si>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</si>
  <si>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</si>
  <si>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</si>
  <si>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</si>
  <si>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</si>
  <si>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</si>
  <si>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</si>
  <si>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</si>
  <si>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</si>
  <si>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</si>
  <si>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</si>
  <si>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</si>
  <si>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</si>
  <si>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</si>
  <si>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</si>
  <si>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</si>
  <si>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</si>
  <si>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</si>
  <si>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</si>
  <si>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</si>
  <si>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</si>
  <si>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</si>
  <si>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</si>
  <si>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</si>
  <si>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</si>
  <si>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</si>
  <si>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</si>
  <si>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</si>
  <si>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</si>
  <si>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</si>
  <si>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</si>
  <si>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</si>
  <si>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</si>
  <si>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</si>
  <si>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</si>
  <si>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</si>
  <si>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</si>
  <si>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</si>
  <si>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</si>
  <si>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</si>
  <si>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</si>
  <si>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</si>
  <si>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</si>
  <si>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</si>
  <si>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</si>
  <si>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</si>
  <si>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</si>
  <si>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</si>
  <si>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</si>
  <si>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</si>
  <si>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</si>
  <si>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</si>
  <si>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</si>
  <si>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</si>
  <si>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</si>
  <si>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</si>
  <si>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</si>
  <si>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</si>
  <si>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</si>
  <si>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</si>
  <si>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</si>
  <si>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</si>
  <si>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</si>
  <si>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</si>
  <si>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</si>
  <si>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</si>
  <si>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</si>
  <si>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</si>
  <si>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</si>
  <si>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</si>
  <si>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</si>
  <si>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</si>
  <si>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</si>
  <si>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</si>
  <si>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</si>
  <si>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</si>
  <si>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</si>
  <si>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</si>
  <si>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</si>
  <si>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</si>
  <si>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</si>
  <si>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</si>
  <si>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</si>
  <si>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</si>
  <si>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</si>
  <si>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</si>
  <si>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</si>
  <si>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</si>
  <si>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</si>
  <si>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</si>
  <si>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</si>
  <si>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</si>
  <si>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</si>
  <si>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</si>
  <si>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</si>
  <si>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</si>
  <si>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</si>
  <si>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</si>
  <si>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</si>
  <si>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</si>
  <si>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</si>
  <si>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</si>
  <si>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</si>
  <si>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</si>
  <si>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</si>
  <si>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</si>
  <si>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</si>
  <si>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</si>
  <si>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</si>
  <si>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</si>
  <si>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</si>
  <si>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</si>
  <si>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</si>
  <si>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</si>
  <si>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</si>
  <si>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</si>
  <si>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</si>
  <si>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</si>
  <si>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</si>
  <si>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</si>
  <si>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</si>
  <si>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</si>
  <si>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</si>
  <si>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</si>
  <si>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</si>
  <si>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</si>
  <si>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</si>
  <si>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</si>
  <si>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</si>
  <si>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</si>
  <si>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</si>
  <si>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</si>
  <si>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</si>
  <si>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</si>
  <si>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</si>
  <si>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</si>
  <si>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</si>
  <si>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</si>
  <si>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</si>
  <si>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</si>
  <si>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</si>
  <si>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</si>
  <si>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</si>
  <si>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</si>
  <si>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</si>
  <si>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</si>
  <si>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</si>
  <si>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</si>
  <si>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</si>
  <si>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</si>
  <si>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</si>
  <si>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</si>
  <si>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</si>
  <si>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</si>
  <si>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</si>
  <si>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</si>
  <si>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</si>
  <si>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</si>
  <si>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</si>
  <si>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</si>
  <si>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</si>
  <si>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</si>
  <si>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</si>
  <si>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</si>
  <si>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</si>
  <si>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</si>
  <si>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</si>
  <si>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</si>
  <si>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</si>
  <si>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</si>
  <si>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</si>
  <si>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</si>
  <si>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</si>
  <si>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</si>
  <si>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</si>
  <si>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</si>
  <si>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</si>
  <si>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</si>
  <si>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</si>
  <si>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</si>
  <si>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</si>
  <si>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</si>
  <si>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</si>
  <si>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</si>
  <si>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</si>
  <si>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</si>
  <si>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</si>
  <si>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</si>
  <si>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</si>
  <si>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</si>
  <si>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</si>
  <si>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</si>
  <si>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</si>
  <si>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</si>
  <si>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</si>
  <si>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</si>
  <si>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</si>
  <si>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</si>
  <si>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</si>
  <si>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</si>
  <si>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</si>
  <si>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</si>
  <si>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</si>
  <si>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</si>
  <si>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</si>
  <si>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</si>
  <si>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</si>
  <si>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</si>
  <si>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</si>
  <si>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</si>
  <si>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</si>
  <si>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</si>
  <si>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</si>
  <si>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</si>
  <si>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</si>
  <si>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</si>
  <si>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</si>
  <si>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</si>
  <si>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</si>
  <si>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</si>
  <si>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</si>
  <si>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</si>
  <si>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</si>
  <si>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</si>
  <si>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</si>
  <si>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</si>
  <si>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</si>
  <si>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</si>
  <si>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</si>
  <si>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</si>
  <si>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</si>
  <si>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</si>
  <si>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</si>
  <si>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</si>
  <si>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</si>
  <si>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</si>
  <si>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</si>
  <si>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</si>
  <si>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</si>
  <si>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</si>
  <si>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</si>
  <si>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</si>
  <si>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</si>
  <si>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</si>
  <si>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</si>
  <si>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</si>
  <si>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</si>
  <si>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</si>
  <si>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</si>
  <si>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</si>
  <si>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</si>
  <si>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</si>
  <si>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</si>
  <si>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</si>
  <si>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</si>
  <si>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</si>
  <si>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</si>
  <si>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</si>
  <si>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</si>
  <si>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</si>
  <si>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</si>
  <si>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</si>
  <si>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</si>
  <si>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</si>
  <si>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</si>
  <si>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</si>
  <si>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</si>
  <si>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</si>
  <si>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</si>
  <si>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</si>
  <si>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</si>
  <si>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</si>
  <si>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</si>
  <si>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</si>
  <si>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</si>
  <si>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</si>
  <si>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</si>
  <si>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</si>
  <si>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</si>
  <si>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</si>
  <si>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</si>
  <si>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</si>
  <si>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</si>
  <si>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</si>
  <si>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</si>
  <si>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</si>
  <si>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</si>
  <si>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</si>
  <si>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</si>
  <si>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</si>
  <si>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</si>
  <si>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</si>
  <si>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</si>
  <si>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</si>
  <si>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</si>
  <si>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</si>
  <si>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</si>
  <si>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</si>
  <si>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</si>
  <si>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</si>
  <si>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</si>
  <si>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</si>
  <si>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</si>
  <si>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</si>
  <si>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</si>
  <si>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</si>
  <si>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</si>
  <si>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</si>
  <si>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</si>
  <si>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</si>
  <si>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</si>
  <si>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</si>
  <si>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</si>
  <si>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</si>
  <si>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</si>
  <si>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</si>
  <si>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</si>
  <si>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</si>
  <si>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</si>
  <si>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</si>
  <si>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</si>
  <si>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</si>
  <si>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</si>
  <si>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</si>
  <si>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</si>
  <si>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</si>
  <si>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</si>
  <si>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</si>
  <si>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</si>
  <si>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</si>
  <si>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</si>
  <si>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</si>
  <si>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</si>
  <si>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</si>
  <si>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</si>
  <si>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</si>
  <si>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</si>
  <si>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</si>
  <si>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</si>
  <si>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</si>
  <si>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</si>
  <si>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</si>
  <si>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</si>
  <si>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</si>
  <si>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</si>
  <si>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</si>
  <si>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</si>
  <si>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</si>
  <si>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</si>
  <si>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</si>
  <si>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</si>
  <si>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</si>
  <si>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</si>
  <si>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</si>
  <si>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</si>
  <si>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</si>
  <si>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</si>
  <si>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</si>
  <si>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</si>
  <si>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</si>
  <si>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</si>
  <si>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</si>
  <si>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</si>
  <si>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</si>
  <si>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</si>
  <si>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</si>
  <si>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</si>
  <si>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</si>
  <si>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</si>
  <si>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</si>
  <si>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</si>
  <si>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</si>
  <si>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</si>
  <si>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</si>
  <si>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</si>
  <si>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</si>
  <si>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</si>
  <si>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</si>
  <si>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</si>
  <si>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</si>
  <si>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</si>
  <si>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</si>
  <si>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</si>
  <si>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</si>
  <si>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</si>
  <si>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</si>
  <si>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</si>
  <si>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</si>
  <si>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</si>
  <si>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</si>
  <si>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</si>
  <si>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</si>
  <si>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</si>
  <si>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</si>
  <si>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</si>
  <si>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</si>
  <si>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</si>
  <si>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</si>
  <si>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</si>
  <si>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</si>
  <si>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</si>
  <si>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</si>
  <si>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</si>
  <si>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</si>
  <si>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</si>
  <si>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</si>
  <si>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</si>
  <si>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</si>
  <si>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</si>
  <si>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</si>
  <si>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</si>
  <si>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</si>
  <si>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</si>
  <si>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</si>
  <si>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</si>
  <si>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</si>
  <si>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</si>
  <si>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</si>
  <si>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</si>
  <si>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</si>
  <si>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</si>
  <si>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</si>
  <si>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</si>
  <si>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</si>
  <si>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</si>
  <si>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</si>
  <si>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</si>
  <si>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</si>
  <si>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</si>
  <si>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</si>
  <si>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</si>
  <si>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</si>
  <si>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</si>
  <si>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</si>
  <si>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</si>
  <si>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</si>
  <si>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</si>
  <si>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</si>
  <si>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</si>
  <si>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</si>
  <si>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</si>
  <si>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</si>
  <si>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</si>
  <si>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</si>
  <si>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</si>
  <si>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</si>
  <si>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</si>
  <si>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</si>
  <si>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</si>
  <si>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</si>
  <si>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</si>
  <si>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</si>
  <si>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</si>
  <si>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</si>
  <si>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</si>
  <si>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</si>
  <si>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</si>
  <si>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</si>
  <si>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</si>
  <si>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</si>
  <si>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</si>
  <si>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</si>
  <si>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</si>
  <si>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</si>
  <si>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</si>
  <si>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</si>
  <si>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</si>
  <si>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</si>
  <si>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</si>
  <si>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</si>
  <si>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</si>
  <si>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</si>
  <si>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</si>
  <si>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</si>
  <si>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</si>
  <si>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</si>
  <si>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</si>
  <si>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</si>
  <si>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</si>
  <si>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</si>
  <si>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</si>
  <si>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</si>
  <si>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</si>
  <si>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</si>
  <si>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</si>
  <si>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</si>
  <si>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</si>
  <si>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</si>
  <si>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</si>
  <si>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</si>
  <si>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</si>
  <si>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</si>
  <si>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</si>
  <si>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</si>
  <si>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</si>
  <si>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</si>
  <si>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</si>
  <si>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</si>
  <si>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</si>
  <si>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</si>
  <si>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</si>
  <si>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</si>
  <si>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</si>
  <si>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</si>
  <si>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</si>
  <si>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</si>
  <si>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</si>
  <si>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</si>
  <si>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</si>
  <si>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</si>
  <si>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</si>
  <si>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</si>
  <si>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</si>
  <si>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</si>
  <si>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</si>
  <si>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</si>
  <si>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</si>
  <si>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</si>
  <si>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</si>
  <si>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</si>
  <si>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</si>
  <si>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</si>
  <si>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</si>
  <si>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</si>
  <si>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</si>
  <si>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</si>
  <si>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</si>
  <si>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</si>
  <si>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</si>
  <si>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</si>
  <si>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</si>
  <si>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</si>
  <si>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</si>
  <si>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</si>
  <si>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</si>
  <si>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</si>
  <si>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</si>
  <si>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</si>
  <si>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</si>
  <si>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</si>
  <si>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</si>
  <si>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</si>
  <si>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</si>
  <si>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</si>
  <si>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</si>
  <si>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</si>
  <si>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</si>
  <si>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</si>
  <si>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</si>
  <si>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</si>
  <si>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</si>
  <si>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</si>
  <si>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</si>
  <si>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</si>
  <si>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</si>
  <si>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</si>
  <si>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</si>
  <si>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</si>
  <si>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</si>
  <si>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</si>
  <si>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</si>
  <si>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</si>
  <si>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</si>
  <si>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</si>
  <si>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</si>
  <si>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</si>
  <si>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</si>
  <si>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</si>
  <si>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</si>
  <si>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</si>
  <si>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</si>
  <si>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</si>
  <si>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</si>
  <si>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</si>
  <si>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</si>
  <si>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</si>
  <si>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</si>
  <si>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</si>
  <si>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</si>
  <si>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</si>
  <si>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</si>
  <si>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</si>
  <si>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</si>
  <si>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</si>
  <si>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</si>
  <si>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</si>
  <si>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</si>
  <si>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</si>
  <si>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</si>
  <si>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</si>
  <si>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</si>
  <si>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</si>
  <si>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</si>
  <si>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</si>
  <si>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</si>
  <si>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</si>
  <si>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</si>
  <si>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</si>
  <si>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</si>
  <si>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</si>
  <si>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</si>
  <si>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</si>
  <si>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</si>
  <si>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</si>
  <si>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</si>
  <si>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</si>
  <si>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</si>
  <si>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</si>
  <si>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</si>
  <si>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</si>
  <si>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</si>
  <si>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</si>
  <si>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</si>
  <si>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</si>
  <si>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</si>
  <si>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</si>
  <si>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</si>
  <si>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</si>
  <si>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</si>
  <si>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</si>
  <si>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</si>
  <si>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</si>
  <si>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</si>
  <si>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</si>
  <si>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</si>
  <si>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</si>
  <si>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</si>
  <si>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</si>
  <si>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</si>
  <si>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</si>
  <si>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</si>
  <si>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</si>
  <si>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</si>
  <si>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</si>
  <si>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</si>
  <si>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</si>
  <si>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</si>
  <si>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</si>
  <si>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</si>
  <si>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</si>
  <si>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</si>
  <si>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</si>
  <si>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</si>
  <si>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</si>
  <si>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</si>
  <si>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</si>
  <si>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</si>
  <si>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</si>
  <si>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</si>
  <si>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</si>
  <si>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</si>
  <si>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</si>
  <si>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</si>
  <si>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</si>
  <si>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</si>
  <si>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</si>
  <si>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</si>
  <si>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</si>
  <si>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</si>
  <si>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</si>
  <si>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</si>
  <si>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</si>
  <si>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</si>
  <si>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</si>
  <si>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</si>
  <si>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</si>
  <si>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</si>
  <si>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</si>
  <si>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</si>
  <si>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</si>
  <si>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</si>
  <si>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</si>
  <si>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</si>
  <si>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</si>
  <si>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</si>
  <si>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</si>
  <si>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</si>
  <si>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</si>
  <si>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</si>
  <si>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</si>
  <si>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</si>
  <si>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</si>
  <si>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</si>
  <si>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</si>
  <si>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</si>
  <si>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</si>
  <si>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</si>
  <si>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</si>
  <si>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</si>
  <si>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</si>
  <si>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</si>
  <si>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</si>
  <si>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</si>
  <si>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</si>
  <si>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</si>
  <si>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</si>
  <si>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</si>
  <si>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</si>
  <si>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</si>
  <si>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</si>
  <si>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</si>
  <si>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</si>
  <si>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</si>
  <si>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</si>
  <si>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</si>
  <si>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</si>
  <si>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</si>
  <si>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</si>
  <si>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</si>
  <si>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</si>
  <si>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</si>
  <si>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</si>
  <si>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</si>
  <si>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</si>
  <si>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</si>
  <si>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</si>
  <si>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</si>
  <si>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</si>
  <si>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</si>
  <si>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</si>
  <si>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</si>
  <si>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</si>
  <si>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</si>
  <si>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</si>
  <si>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</si>
  <si>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</si>
  <si>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</si>
  <si>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</si>
  <si>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</si>
  <si>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</si>
  <si>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</si>
  <si>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</si>
  <si>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</si>
  <si>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</si>
  <si>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</si>
  <si>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</si>
  <si>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</si>
  <si>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</si>
  <si>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</si>
  <si>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</si>
  <si>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</si>
  <si>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</si>
  <si>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</si>
  <si>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</si>
  <si>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</si>
  <si>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</si>
  <si>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</si>
  <si>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</si>
  <si>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</si>
  <si>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</si>
  <si>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</si>
  <si>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</si>
  <si>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</si>
  <si>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</si>
  <si>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</si>
  <si>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</si>
  <si>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</si>
  <si>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</si>
  <si>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</si>
  <si>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</si>
  <si>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</si>
  <si>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</si>
  <si>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</si>
  <si>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</si>
  <si>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</si>
  <si>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</si>
  <si>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</si>
  <si>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</si>
  <si>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</si>
  <si>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</si>
  <si>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</si>
  <si>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</si>
  <si>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</si>
  <si>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</si>
  <si>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</si>
  <si>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</si>
  <si>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</si>
  <si>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</si>
  <si>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</si>
  <si>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</si>
  <si>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</si>
  <si>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</si>
  <si>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</si>
  <si>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</si>
  <si>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</si>
  <si>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</si>
  <si>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</si>
  <si>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</si>
  <si>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</si>
  <si>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</si>
  <si>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</si>
  <si>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</si>
  <si>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</si>
  <si>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</si>
  <si>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</si>
  <si>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</si>
  <si>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</si>
  <si>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</si>
  <si>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</si>
  <si>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</si>
  <si>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</si>
  <si>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</si>
  <si>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</si>
  <si>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</si>
  <si>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</si>
  <si>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</si>
  <si>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</si>
  <si>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</si>
  <si>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</si>
  <si>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</si>
  <si>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</si>
  <si>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</si>
  <si>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</si>
  <si>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</si>
  <si>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</si>
  <si>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</si>
  <si>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</si>
  <si>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</si>
  <si>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</si>
  <si>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</si>
  <si>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</si>
  <si>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</si>
  <si>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</si>
  <si>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</si>
  <si>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</si>
  <si>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</si>
  <si>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</si>
  <si>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</si>
  <si>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</si>
  <si>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</si>
  <si>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</si>
  <si>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</si>
  <si>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</si>
  <si>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</si>
  <si>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</si>
  <si>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</si>
  <si>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</si>
  <si>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</si>
  <si>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</si>
  <si>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</si>
  <si>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</si>
  <si>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</si>
  <si>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</si>
  <si>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</si>
  <si>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</si>
  <si>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</si>
  <si>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</si>
  <si>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</si>
  <si>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</si>
  <si>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</si>
  <si>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</si>
  <si>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</si>
  <si>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</si>
  <si>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</si>
  <si>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</si>
  <si>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</si>
  <si>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</si>
  <si>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</si>
  <si>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</si>
  <si>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</si>
  <si>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</si>
  <si>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</si>
  <si>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</si>
  <si>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</si>
  <si>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</si>
  <si>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</si>
  <si>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</si>
  <si>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</si>
  <si>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</si>
  <si>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</si>
  <si>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</si>
  <si>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</si>
  <si>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</si>
  <si>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</si>
  <si>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</si>
  <si>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</si>
  <si>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</si>
  <si>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</si>
  <si>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</si>
  <si>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</si>
  <si>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</si>
  <si>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</si>
  <si>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</si>
  <si>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</si>
  <si>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</si>
  <si>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</si>
  <si>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</si>
  <si>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</si>
  <si>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</si>
  <si>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</si>
  <si>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</si>
  <si>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</si>
  <si>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</si>
  <si>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</si>
  <si>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</si>
  <si>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</si>
  <si>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</si>
  <si>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</si>
  <si>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</si>
  <si>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</si>
  <si>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</si>
  <si>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</si>
  <si>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</si>
  <si>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</si>
  <si>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</si>
  <si>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</si>
  <si>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</si>
  <si>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</si>
  <si>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</si>
  <si>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</si>
  <si>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</si>
  <si>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</si>
  <si>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</si>
  <si>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</si>
  <si>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</si>
  <si>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</si>
  <si>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</si>
  <si>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</si>
  <si>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</si>
  <si>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</si>
  <si>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</si>
  <si>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</si>
  <si>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</si>
  <si>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</si>
  <si>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</si>
  <si>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</si>
  <si>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</si>
  <si>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</si>
  <si>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</si>
  <si>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</si>
  <si>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</si>
  <si>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</si>
  <si>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</si>
  <si>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</si>
  <si>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</si>
  <si>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</si>
  <si>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</si>
  <si>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</si>
  <si>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</si>
  <si>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</si>
  <si>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</si>
  <si>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</si>
  <si>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</si>
  <si>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</si>
  <si>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</si>
  <si>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</si>
  <si>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</si>
  <si>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</si>
  <si>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</si>
  <si>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</si>
  <si>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</si>
  <si>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</si>
  <si>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</si>
  <si>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</si>
  <si>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</si>
  <si>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</si>
  <si>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</si>
  <si>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</si>
  <si>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</si>
  <si>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</si>
  <si>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</si>
  <si>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</si>
  <si>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</si>
  <si>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</si>
  <si>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</si>
  <si>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</si>
  <si>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</si>
  <si>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</si>
  <si>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</si>
  <si>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</si>
  <si>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</si>
  <si>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</si>
  <si>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</si>
  <si>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</si>
  <si>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</si>
  <si>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</si>
  <si>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</si>
  <si>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</si>
  <si>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</si>
  <si>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</si>
  <si>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</si>
  <si>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</si>
  <si>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</si>
  <si>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</si>
  <si>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</si>
  <si>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</si>
  <si>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</si>
  <si>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</si>
  <si>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</si>
  <si>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</si>
  <si>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</si>
  <si>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</si>
  <si>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</si>
  <si>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</si>
  <si>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</si>
  <si>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</si>
  <si>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</si>
  <si>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</si>
  <si>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</si>
  <si>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</si>
  <si>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</si>
  <si>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</si>
  <si>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</si>
  <si>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</si>
  <si>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</si>
  <si>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</si>
  <si>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</si>
  <si>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</si>
  <si>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</si>
  <si>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</si>
  <si>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</si>
  <si>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</si>
  <si>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</si>
  <si>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</si>
  <si>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</si>
  <si>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</si>
  <si>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</si>
  <si>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</si>
  <si>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</si>
  <si>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</si>
  <si>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</si>
  <si>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</si>
  <si>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</si>
  <si>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</si>
  <si>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</si>
  <si>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</si>
  <si>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</si>
  <si>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</si>
  <si>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</si>
  <si>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</si>
  <si>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</si>
  <si>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</si>
  <si>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</si>
  <si>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</si>
  <si>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</si>
  <si>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</si>
  <si>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</si>
  <si>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</si>
  <si>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</si>
  <si>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</si>
  <si>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</si>
  <si>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</si>
  <si>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</si>
  <si>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</si>
  <si>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</si>
  <si>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</si>
  <si>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</si>
  <si>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</si>
  <si>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</si>
  <si>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</si>
  <si>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</si>
  <si>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</si>
  <si>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</si>
  <si>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</si>
  <si>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</si>
  <si>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</si>
  <si>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</si>
  <si>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</si>
  <si>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</si>
  <si>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</si>
  <si>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</si>
  <si>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</si>
  <si>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</si>
  <si>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</si>
  <si>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</si>
  <si>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</si>
  <si>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</si>
  <si>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</si>
  <si>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</si>
  <si>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</si>
  <si>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</si>
  <si>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</si>
  <si>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</si>
  <si>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</si>
  <si>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</si>
  <si>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</si>
  <si>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</si>
  <si>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</si>
  <si>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</si>
  <si>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</si>
  <si>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</si>
  <si>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</si>
  <si>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</si>
  <si>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</si>
  <si>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</si>
  <si>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</si>
  <si>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</si>
  <si>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</si>
  <si>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</si>
  <si>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</si>
  <si>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</si>
  <si>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</si>
  <si>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</si>
  <si>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</si>
  <si>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</si>
  <si>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</si>
  <si>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</si>
  <si>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</si>
  <si>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</si>
  <si>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</si>
  <si>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</si>
  <si>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</si>
  <si>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</si>
  <si>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</si>
  <si>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</si>
  <si>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</si>
  <si>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</si>
  <si>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</si>
  <si>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</si>
  <si>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</si>
  <si>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</si>
  <si>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</si>
  <si>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</si>
  <si>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</si>
  <si>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</si>
  <si>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</si>
  <si>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</si>
  <si>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</si>
  <si>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</si>
  <si>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</si>
  <si>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</si>
  <si>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</si>
  <si>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</si>
  <si>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</si>
  <si>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</si>
  <si>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</si>
  <si>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</si>
  <si>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</si>
  <si>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</si>
  <si>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</si>
  <si>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</si>
  <si>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</si>
  <si>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</si>
  <si>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</si>
  <si>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</si>
  <si>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</si>
  <si>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</si>
  <si>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</si>
  <si>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</si>
  <si>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</si>
  <si>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</si>
  <si>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</si>
  <si>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</si>
  <si>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</si>
  <si>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</si>
  <si>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</si>
  <si>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</si>
  <si>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</si>
  <si>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</si>
  <si>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</si>
  <si>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</si>
  <si>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</si>
  <si>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</si>
  <si>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</si>
  <si>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</si>
  <si>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</si>
  <si>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</si>
  <si>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</si>
  <si>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</si>
  <si>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</si>
  <si>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</si>
  <si>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</si>
  <si>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</si>
  <si>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</si>
  <si>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</si>
  <si>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</si>
  <si>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</si>
  <si>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</si>
  <si>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</si>
  <si>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</si>
  <si>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</si>
  <si>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</si>
  <si>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</si>
  <si>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</si>
  <si>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</si>
  <si>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</si>
  <si>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</si>
  <si>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</si>
  <si>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</si>
  <si>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</si>
  <si>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</si>
  <si>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</si>
  <si>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</si>
  <si>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</si>
  <si>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</si>
  <si>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</si>
  <si>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</si>
  <si>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</si>
  <si>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</si>
  <si>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</si>
  <si>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</si>
  <si>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</si>
  <si>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</si>
  <si>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</si>
  <si>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</si>
  <si>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</si>
  <si>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</si>
  <si>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</si>
  <si>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</si>
  <si>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</si>
  <si>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</si>
  <si>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</si>
  <si>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</si>
  <si>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</si>
  <si>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</si>
  <si>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</si>
  <si>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</si>
  <si>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</si>
  <si>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</si>
  <si>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</si>
  <si>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</si>
  <si>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</si>
  <si>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</si>
  <si>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</si>
  <si>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</si>
  <si>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</si>
  <si>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</si>
  <si>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</si>
  <si>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</si>
  <si>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</si>
  <si>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</si>
  <si>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</si>
  <si>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</si>
  <si>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</si>
  <si>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</si>
  <si>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</si>
  <si>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</si>
  <si>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</si>
  <si>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</si>
  <si>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</si>
  <si>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</si>
  <si>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</si>
  <si>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</si>
  <si>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</si>
  <si>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</si>
  <si>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</si>
  <si>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</si>
  <si>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</si>
  <si>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</si>
  <si>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</si>
  <si>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</si>
  <si>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</si>
  <si>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</si>
  <si>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</si>
  <si>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</si>
  <si>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</si>
  <si>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</si>
  <si>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</si>
  <si>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</si>
  <si>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</si>
  <si>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</si>
  <si>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</si>
  <si>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</si>
  <si>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</si>
  <si>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</si>
  <si>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</si>
  <si>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</si>
  <si>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</si>
  <si>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</si>
  <si>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</si>
  <si>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</si>
  <si>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</si>
  <si>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</si>
  <si>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</si>
  <si>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</si>
  <si>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</si>
  <si>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</si>
  <si>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</si>
  <si>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</si>
  <si>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</si>
  <si>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</si>
  <si>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</si>
  <si>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</si>
  <si>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</si>
  <si>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</si>
  <si>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</si>
  <si>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</si>
  <si>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</si>
  <si>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</si>
  <si>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</si>
  <si>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</si>
  <si>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</si>
  <si>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</si>
  <si>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</si>
  <si>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</si>
  <si>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</si>
  <si>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</si>
  <si>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</si>
  <si>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</si>
  <si>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</si>
  <si>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</si>
  <si>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</si>
  <si>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</si>
  <si>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</si>
  <si>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</si>
  <si>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</si>
  <si>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</si>
  <si>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</si>
  <si>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</si>
  <si>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</si>
  <si>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</si>
  <si>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</si>
  <si>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</si>
  <si>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</si>
  <si>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</si>
  <si>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</si>
  <si>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</si>
  <si>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</si>
  <si>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</si>
  <si>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</si>
  <si>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</si>
  <si>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</si>
  <si>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</si>
  <si>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</si>
  <si>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</si>
  <si>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</si>
  <si>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</si>
  <si>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</si>
  <si>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</si>
  <si>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</si>
  <si>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</si>
  <si>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</si>
  <si>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</si>
  <si>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</si>
  <si>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</si>
  <si>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</si>
  <si>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</si>
  <si>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</si>
  <si>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</si>
  <si>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</si>
  <si>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</si>
  <si>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</si>
  <si>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</si>
  <si>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</si>
  <si>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</si>
  <si>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</si>
  <si>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</si>
  <si>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</si>
  <si>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</si>
  <si>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</si>
  <si>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</si>
  <si>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</si>
  <si>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</si>
  <si>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</si>
  <si>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</si>
  <si>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</si>
  <si>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</si>
  <si>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</si>
  <si>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</si>
  <si>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</si>
  <si>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</si>
  <si>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</si>
  <si>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</si>
  <si>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</si>
  <si>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</si>
  <si>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</si>
  <si>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</si>
  <si>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</si>
  <si>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</si>
  <si>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</si>
  <si>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</si>
  <si>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</si>
  <si>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</si>
  <si>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</si>
  <si>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</si>
  <si>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</si>
  <si>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</si>
  <si>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</si>
  <si>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</si>
  <si>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</si>
  <si>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</si>
  <si>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</si>
  <si>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</si>
  <si>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</si>
  <si>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</si>
  <si>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</si>
  <si>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</si>
  <si>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</si>
  <si>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</si>
  <si>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</si>
  <si>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</si>
  <si>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</si>
  <si>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</si>
  <si>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</si>
  <si>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</si>
  <si>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</si>
  <si>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</si>
  <si>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</si>
  <si>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</si>
  <si>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</si>
  <si>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</si>
  <si>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</si>
  <si>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</si>
  <si>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</si>
  <si>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</si>
  <si>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</si>
  <si>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</si>
  <si>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</si>
  <si>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</si>
  <si>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</si>
  <si>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</si>
  <si>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</si>
  <si>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</si>
  <si>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</si>
  <si>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</si>
  <si>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</si>
  <si>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</si>
  <si>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</si>
  <si>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</si>
  <si>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</si>
  <si>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</si>
  <si>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</si>
  <si>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</si>
  <si>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</si>
  <si>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</si>
  <si>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</si>
  <si>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</si>
  <si>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</si>
  <si>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</si>
  <si>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</si>
  <si>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</si>
  <si>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</si>
  <si>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</si>
  <si>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</si>
  <si>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</si>
  <si>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</si>
  <si>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</si>
  <si>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</si>
  <si>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</si>
  <si>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</si>
  <si>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</si>
  <si>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</si>
  <si>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</si>
  <si>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</si>
  <si>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</si>
  <si>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</si>
  <si>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</si>
  <si>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</si>
  <si>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</si>
  <si>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</si>
  <si>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</si>
  <si>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</si>
  <si>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</si>
  <si>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</si>
  <si>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</si>
  <si>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</si>
  <si>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</si>
  <si>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</si>
  <si>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</si>
  <si>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</si>
  <si>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</si>
  <si>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</si>
  <si>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</si>
  <si>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</si>
  <si>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</si>
  <si>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</si>
  <si>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</si>
  <si>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</si>
  <si>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</si>
  <si>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</si>
  <si>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</si>
  <si>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</si>
  <si>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</si>
  <si>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</si>
  <si>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</si>
  <si>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</si>
  <si>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</si>
  <si>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</si>
  <si>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</si>
  <si>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</si>
  <si>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</si>
  <si>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</si>
  <si>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</si>
  <si>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</si>
  <si>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</si>
  <si>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</si>
  <si>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</si>
  <si>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</si>
  <si>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</si>
  <si>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</si>
  <si>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</si>
  <si>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</si>
  <si>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</si>
  <si>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</si>
  <si>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</si>
  <si>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</si>
  <si>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</si>
  <si>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</si>
  <si>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</si>
  <si>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</si>
  <si>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</si>
  <si>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</si>
  <si>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</si>
  <si>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</si>
  <si>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</si>
  <si>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</si>
  <si>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</si>
  <si>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</si>
  <si>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</si>
  <si>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</si>
  <si>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</si>
  <si>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</si>
  <si>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</si>
  <si>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</si>
  <si>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</si>
  <si>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</si>
  <si>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</si>
  <si>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</si>
  <si>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</si>
  <si>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</si>
  <si>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</si>
  <si>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</si>
  <si>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</si>
  <si>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</si>
  <si>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</si>
  <si>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</si>
  <si>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</si>
  <si>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</si>
  <si>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</si>
  <si>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</si>
  <si>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</si>
  <si>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</si>
  <si>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</si>
  <si>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</si>
  <si>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</si>
  <si>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</si>
  <si>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</si>
  <si>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</si>
  <si>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</si>
  <si>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</si>
  <si>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</si>
  <si>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</si>
  <si>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</si>
  <si>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</si>
  <si>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</si>
  <si>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</si>
  <si>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</si>
  <si>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</si>
  <si>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</si>
  <si>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</si>
  <si>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</si>
  <si>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</si>
  <si>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</si>
  <si>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</si>
  <si>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</si>
  <si>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</si>
  <si>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</si>
  <si>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</si>
  <si>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</si>
  <si>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</si>
  <si>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</si>
  <si>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</si>
  <si>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</si>
  <si>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</si>
  <si>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</si>
  <si>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</si>
  <si>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</si>
  <si>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</si>
  <si>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</si>
  <si>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</si>
  <si>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</si>
  <si>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</si>
  <si>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</si>
  <si>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</si>
  <si>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</si>
  <si>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</si>
  <si>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</si>
  <si>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</si>
  <si>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</si>
  <si>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</si>
  <si>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</si>
  <si>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</si>
  <si>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</si>
  <si>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</si>
  <si>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</si>
  <si>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</si>
  <si>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</si>
  <si>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</si>
  <si>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</si>
  <si>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</si>
  <si>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</si>
  <si>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</si>
  <si>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</si>
  <si>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</si>
  <si>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</si>
  <si>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</si>
  <si>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</si>
  <si>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</si>
  <si>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</si>
  <si>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</si>
  <si>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</si>
  <si>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</si>
  <si>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</si>
  <si>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</si>
  <si>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</si>
  <si>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</si>
  <si>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</si>
  <si>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</si>
  <si>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</si>
  <si>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</si>
  <si>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</si>
  <si>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</si>
  <si>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</si>
  <si>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</si>
  <si>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</si>
  <si>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</si>
  <si>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</si>
  <si>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</si>
  <si>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</si>
  <si>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</si>
  <si>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</si>
  <si>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</si>
  <si>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</si>
  <si>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</si>
  <si>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</si>
  <si>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</si>
  <si>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</si>
  <si>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</si>
  <si>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</si>
  <si>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</si>
  <si>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</si>
  <si>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</si>
  <si>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</si>
  <si>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</si>
  <si>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</si>
  <si>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</si>
  <si>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</si>
  <si>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</si>
  <si>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</si>
  <si>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</si>
  <si>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</si>
  <si>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</si>
  <si>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</si>
  <si>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</si>
  <si>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</si>
  <si>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</si>
  <si>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</si>
  <si>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</si>
  <si>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</si>
  <si>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</si>
  <si>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</si>
  <si>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</si>
  <si>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</si>
  <si>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</si>
  <si>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</si>
  <si>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</si>
  <si>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</si>
  <si>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</si>
  <si>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</si>
  <si>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</si>
  <si>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</si>
  <si>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</si>
  <si>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</si>
  <si>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</si>
  <si>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</si>
  <si>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</si>
  <si>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</si>
  <si>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</si>
  <si>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</si>
  <si>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</si>
  <si>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</si>
  <si>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</si>
  <si>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</si>
  <si>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</si>
  <si>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</si>
  <si>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</si>
  <si>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</si>
  <si>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</si>
  <si>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</si>
  <si>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</si>
  <si>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</si>
  <si>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</si>
  <si>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</si>
  <si>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</si>
  <si>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</si>
  <si>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</si>
  <si>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</si>
  <si>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</si>
  <si>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</si>
  <si>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</si>
  <si>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</si>
  <si>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</si>
  <si>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</si>
  <si>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</si>
  <si>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</si>
  <si>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</si>
  <si>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</si>
  <si>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</si>
  <si>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</si>
  <si>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</si>
  <si>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</si>
  <si>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</si>
  <si>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</si>
  <si>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</si>
  <si>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</si>
  <si>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</si>
  <si>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</si>
  <si>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</si>
  <si>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</si>
  <si>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</si>
  <si>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</si>
  <si>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</si>
  <si>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</si>
  <si>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</si>
  <si>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</si>
  <si>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</si>
  <si>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</si>
  <si>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</si>
  <si>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</si>
  <si>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</si>
  <si>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</si>
  <si>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</si>
  <si>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</si>
  <si>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</si>
  <si>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</si>
  <si>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</si>
  <si>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</si>
  <si>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</si>
  <si>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</si>
  <si>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</si>
  <si>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</si>
  <si>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</si>
  <si>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</si>
  <si>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</si>
  <si>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</si>
  <si>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</si>
  <si>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</si>
  <si>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</si>
  <si>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</si>
  <si>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</si>
  <si>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</si>
  <si>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</si>
  <si>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</si>
  <si>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</si>
  <si>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</si>
  <si>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</si>
  <si>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</si>
  <si>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</si>
  <si>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</si>
  <si>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</si>
  <si>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</si>
  <si>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</si>
  <si>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</si>
  <si>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</si>
  <si>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</si>
  <si>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</si>
  <si>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</si>
  <si>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</si>
  <si>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</si>
  <si>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</si>
  <si>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</si>
  <si>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</si>
  <si>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</si>
  <si>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</si>
  <si>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</si>
  <si>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</si>
  <si>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</si>
  <si>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</si>
  <si>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</si>
  <si>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</si>
  <si>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</si>
  <si>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</si>
  <si>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</si>
  <si>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</si>
  <si>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</si>
  <si>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</si>
  <si>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</si>
  <si>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</si>
  <si>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</si>
  <si>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</si>
  <si>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</si>
  <si>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</si>
  <si>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</si>
  <si>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</si>
  <si>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</si>
  <si>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</si>
  <si>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</si>
  <si>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</si>
  <si>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</si>
  <si>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</si>
  <si>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</si>
  <si>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</si>
  <si>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</si>
  <si>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</si>
  <si>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</si>
  <si>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</si>
  <si>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</si>
  <si>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</si>
  <si>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</si>
  <si>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</si>
  <si>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</si>
  <si>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</si>
  <si>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</si>
  <si>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</si>
  <si>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</si>
  <si>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</si>
  <si>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</si>
  <si>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</si>
  <si>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</si>
  <si>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</si>
  <si>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</si>
  <si>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</si>
  <si>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</si>
  <si>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</si>
  <si>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</si>
  <si>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</si>
  <si>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</si>
  <si>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</si>
  <si>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</si>
  <si>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</si>
  <si>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</si>
  <si>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</si>
  <si>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</si>
  <si>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</si>
  <si>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</si>
  <si>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</si>
  <si>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</si>
  <si>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</si>
  <si>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</si>
  <si>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</si>
  <si>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</si>
  <si>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</si>
  <si>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</si>
  <si>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</si>
  <si>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</si>
  <si>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</si>
  <si>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</si>
  <si>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</si>
  <si>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</si>
  <si>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</si>
  <si>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</si>
  <si>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</si>
  <si>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</si>
  <si>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</si>
  <si>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</si>
  <si>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</si>
  <si>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</si>
  <si>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</si>
  <si>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</si>
  <si>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</si>
  <si>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</si>
  <si>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</si>
  <si>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</si>
  <si>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</si>
  <si>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</si>
  <si>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</si>
  <si>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</si>
  <si>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</si>
  <si>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</si>
  <si>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</si>
  <si>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</si>
  <si>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</si>
  <si>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</si>
  <si>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</si>
  <si>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</si>
  <si>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</si>
  <si>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</si>
  <si>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</si>
  <si>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</si>
  <si>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</si>
  <si>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</si>
  <si>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</si>
  <si>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</si>
  <si>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</si>
  <si>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</si>
  <si>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</si>
  <si>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</si>
  <si>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</si>
  <si>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</si>
  <si>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</si>
  <si>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</si>
  <si>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</si>
  <si>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</si>
  <si>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</si>
  <si>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</si>
  <si>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</si>
  <si>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</si>
  <si>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</si>
  <si>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</si>
  <si>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</si>
  <si>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</si>
  <si>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</si>
  <si>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</si>
  <si>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</si>
  <si>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</si>
  <si>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</si>
  <si>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</si>
  <si>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</si>
  <si>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</si>
  <si>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</si>
  <si>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</si>
  <si>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</si>
  <si>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</si>
  <si>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</si>
  <si>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</si>
  <si>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</si>
  <si>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</si>
  <si>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</si>
  <si>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</si>
  <si>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</si>
  <si>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</si>
  <si>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</si>
  <si>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</si>
  <si>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</si>
  <si>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</si>
  <si>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</si>
  <si>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</si>
  <si>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</si>
  <si>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</si>
  <si>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</si>
  <si>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</si>
  <si>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</si>
  <si>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</si>
  <si>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</si>
  <si>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</si>
  <si>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</si>
  <si>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</si>
  <si>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</si>
  <si>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</si>
  <si>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</si>
  <si>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</si>
  <si>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</si>
  <si>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</si>
  <si>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</si>
  <si>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</si>
  <si>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</si>
  <si>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</si>
  <si>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</si>
  <si>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</si>
  <si>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</si>
  <si>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</si>
  <si>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</si>
  <si>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</si>
  <si>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</si>
  <si>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</si>
  <si>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</si>
  <si>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</si>
  <si>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</si>
  <si>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</si>
  <si>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</si>
  <si>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</si>
  <si>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</si>
  <si>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</si>
  <si>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</si>
  <si>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</si>
  <si>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</si>
  <si>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</si>
  <si>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</si>
  <si>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</si>
  <si>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</si>
  <si>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</si>
  <si>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</si>
  <si>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</si>
  <si>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</si>
  <si>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</si>
  <si>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</si>
  <si>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</si>
  <si>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</si>
  <si>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</si>
  <si>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</si>
  <si>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</si>
  <si>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</si>
  <si>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</si>
  <si>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</si>
  <si>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</si>
  <si>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</si>
  <si>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</si>
  <si>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</si>
  <si>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</si>
  <si>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</si>
  <si>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</si>
  <si>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</si>
  <si>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</si>
  <si>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</si>
  <si>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</si>
  <si>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</si>
  <si>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</si>
  <si>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</si>
  <si>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</si>
  <si>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</si>
  <si>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</si>
  <si>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</si>
  <si>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</si>
  <si>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</si>
  <si>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</si>
  <si>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</si>
  <si>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</si>
  <si>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</si>
  <si>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</si>
  <si>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</si>
  <si>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</si>
  <si>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</si>
  <si>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</si>
  <si>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</si>
  <si>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</si>
  <si>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</si>
  <si>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</si>
  <si>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</si>
  <si>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</si>
  <si>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</si>
  <si>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</si>
  <si>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</si>
  <si>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</si>
  <si>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</si>
  <si>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</si>
  <si>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</si>
  <si>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</si>
  <si>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</si>
  <si>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</si>
  <si>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</si>
  <si>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</si>
  <si>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</si>
  <si>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</si>
  <si>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</si>
  <si>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</si>
  <si>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</si>
  <si>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</si>
  <si>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</si>
  <si>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</si>
  <si>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</si>
  <si>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</si>
  <si>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</si>
  <si>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</si>
  <si>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</si>
  <si>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</si>
  <si>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</si>
  <si>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</si>
  <si>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</si>
  <si>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</si>
  <si>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</si>
  <si>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</si>
  <si>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</si>
  <si>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</si>
  <si>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</si>
  <si>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</si>
  <si>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</si>
  <si>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</si>
  <si>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</si>
  <si>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</si>
  <si>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</si>
  <si>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</si>
  <si>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</si>
  <si>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</si>
  <si>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</si>
  <si>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</si>
  <si>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</si>
  <si>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</si>
  <si>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</si>
  <si>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</si>
  <si>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</si>
  <si>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</si>
  <si>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</si>
  <si>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</si>
  <si>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</si>
  <si>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</si>
  <si>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</si>
  <si>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</si>
  <si>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</si>
  <si>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</si>
  <si>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</si>
  <si>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</si>
  <si>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</si>
  <si>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</si>
  <si>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</si>
  <si>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</si>
  <si>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</si>
  <si>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</si>
  <si>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</si>
  <si>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</si>
  <si>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</si>
  <si>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</si>
  <si>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</si>
  <si>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</si>
  <si>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</si>
  <si>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</si>
  <si>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</si>
  <si>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</si>
  <si>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</si>
  <si>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</si>
  <si>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</si>
  <si>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</si>
  <si>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</si>
  <si>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</si>
  <si>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</si>
  <si>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</si>
  <si>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</si>
  <si>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</si>
  <si>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</si>
  <si>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</si>
  <si>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</si>
  <si>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</si>
  <si>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</si>
  <si>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</si>
  <si>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</si>
  <si>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</si>
  <si>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</si>
  <si>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</si>
  <si>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</si>
  <si>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</si>
  <si>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</si>
  <si>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</si>
  <si>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</si>
  <si>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</si>
  <si>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</si>
  <si>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</si>
  <si>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</si>
  <si>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</si>
  <si>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</si>
  <si>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</si>
  <si>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</si>
  <si>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</si>
  <si>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</si>
  <si>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</si>
  <si>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</si>
  <si>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</si>
  <si>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</si>
  <si>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</si>
  <si>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</si>
  <si>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</si>
  <si>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</si>
  <si>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</si>
  <si>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</si>
  <si>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</si>
  <si>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</si>
  <si>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</si>
  <si>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</si>
  <si>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</si>
  <si>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</si>
  <si>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</si>
  <si>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</si>
  <si>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</si>
  <si>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</si>
  <si>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</si>
  <si>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</si>
  <si>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</si>
  <si>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</si>
  <si>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</si>
  <si>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</si>
  <si>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</si>
  <si>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</si>
  <si>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</si>
  <si>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</si>
  <si>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</si>
  <si>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</si>
  <si>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</si>
  <si>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</si>
  <si>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</si>
  <si>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</si>
  <si>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</si>
  <si>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</si>
  <si>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</si>
  <si>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</si>
  <si>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</si>
  <si>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</si>
  <si>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</si>
  <si>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</si>
  <si>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</si>
  <si>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</si>
  <si>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</si>
  <si>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</si>
  <si>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</si>
  <si>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</si>
  <si>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</si>
  <si>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</si>
  <si>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</si>
  <si>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</si>
  <si>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</si>
  <si>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</si>
  <si>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</si>
  <si>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</si>
  <si>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</si>
  <si>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</si>
  <si>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</si>
  <si>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</si>
  <si>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</si>
  <si>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</si>
  <si>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</si>
  <si>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</si>
  <si>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</si>
  <si>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</si>
  <si>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</si>
  <si>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</si>
  <si>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</si>
  <si>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</si>
  <si>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</si>
  <si>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</si>
  <si>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</si>
  <si>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</si>
  <si>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</si>
  <si>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</si>
  <si>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</si>
  <si>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</si>
  <si>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</si>
  <si>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</si>
  <si>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</si>
  <si>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</si>
  <si>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</si>
  <si>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</si>
  <si>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</si>
  <si>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</si>
  <si>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</si>
  <si>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</si>
  <si>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</si>
  <si>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</si>
  <si>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</si>
  <si>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</si>
  <si>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</si>
  <si>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</si>
  <si>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</si>
  <si>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</si>
  <si>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</si>
  <si>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</si>
  <si>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</si>
  <si>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</si>
  <si>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</si>
  <si>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</si>
  <si>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</si>
  <si>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</si>
  <si>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</si>
  <si>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</si>
  <si>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</si>
  <si>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</si>
  <si>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</si>
  <si>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</si>
  <si>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</si>
  <si>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</si>
  <si>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</si>
  <si>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</si>
  <si>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</si>
  <si>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</si>
  <si>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</si>
  <si>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</si>
  <si>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</si>
  <si>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</si>
  <si>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</si>
  <si>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</si>
  <si>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</si>
  <si>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</si>
  <si>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</si>
  <si>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</si>
  <si>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</si>
  <si>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</si>
  <si>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</si>
  <si>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</si>
  <si>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</si>
  <si>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</si>
  <si>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</si>
  <si>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</si>
  <si>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</si>
  <si>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</si>
  <si>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</si>
  <si>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</si>
  <si>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</si>
  <si>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</si>
  <si>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</si>
  <si>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</si>
  <si>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</si>
  <si>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</si>
  <si>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</si>
  <si>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</si>
  <si>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</si>
  <si>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</si>
  <si>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</si>
  <si>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</si>
  <si>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</si>
  <si>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</si>
  <si>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</si>
  <si>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</si>
  <si>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</si>
  <si>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</si>
  <si>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</si>
  <si>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</si>
  <si>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</si>
  <si>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</si>
  <si>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</si>
  <si>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</si>
  <si>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</si>
  <si>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</si>
  <si>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</si>
  <si>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</si>
  <si>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</si>
  <si>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</si>
  <si>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</si>
  <si>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</si>
  <si>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</si>
  <si>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</si>
  <si>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</si>
  <si>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</si>
  <si>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</si>
  <si>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</si>
  <si>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</si>
  <si>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</si>
  <si>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</si>
  <si>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</si>
  <si>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</si>
  <si>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</si>
  <si>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</si>
  <si>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</si>
  <si>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</si>
  <si>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</si>
  <si>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</si>
  <si>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</si>
  <si>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</si>
  <si>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</si>
  <si>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</si>
  <si>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</si>
  <si>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</si>
  <si>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</si>
  <si>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</si>
  <si>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</si>
  <si>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</si>
  <si>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</si>
  <si>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</si>
  <si>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</si>
  <si>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</si>
  <si>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</si>
  <si>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</si>
  <si>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</si>
  <si>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</si>
  <si>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</si>
  <si>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</si>
  <si>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</si>
  <si>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</si>
  <si>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</si>
  <si>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</si>
  <si>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</si>
  <si>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</si>
  <si>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</si>
  <si>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</si>
  <si>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</si>
  <si>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</si>
  <si>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</si>
  <si>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</si>
  <si>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</si>
  <si>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</si>
  <si>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</si>
  <si>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</si>
  <si>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</si>
  <si>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</si>
  <si>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</si>
  <si>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</si>
  <si>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</si>
  <si>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</si>
  <si>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</si>
  <si>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</si>
  <si>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</si>
  <si>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</si>
  <si>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</si>
  <si>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</si>
  <si>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</si>
  <si>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</si>
  <si>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</si>
  <si>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</si>
  <si>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</si>
  <si>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</si>
  <si>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</si>
  <si>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</si>
  <si>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</si>
  <si>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</si>
  <si>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</si>
  <si>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</si>
  <si>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</si>
  <si>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</si>
  <si>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</si>
  <si>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</si>
  <si>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</si>
  <si>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</si>
  <si>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</si>
  <si>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</si>
  <si>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</si>
  <si>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</si>
  <si>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</si>
  <si>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</si>
  <si>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</si>
  <si>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</si>
  <si>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</si>
  <si>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</si>
  <si>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</si>
  <si>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</si>
  <si>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</si>
  <si>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</si>
  <si>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</si>
  <si>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</si>
  <si>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</si>
  <si>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</si>
  <si>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</si>
  <si>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</si>
  <si>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</si>
  <si>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</si>
  <si>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</si>
  <si>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</si>
  <si>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</si>
  <si>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</si>
  <si>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</si>
  <si>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</si>
  <si>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</si>
  <si>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</si>
  <si>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</si>
  <si>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</si>
  <si>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</si>
  <si>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</si>
  <si>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</si>
  <si>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</si>
  <si>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</si>
  <si>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</si>
  <si>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</si>
  <si>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</si>
  <si>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</si>
  <si>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</si>
  <si>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</si>
  <si>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</si>
  <si>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</si>
  <si>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</si>
  <si>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</si>
  <si>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</si>
  <si>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</si>
  <si>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</si>
  <si>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</si>
  <si>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</si>
  <si>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</si>
  <si>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</si>
  <si>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</si>
  <si>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</si>
  <si>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</si>
  <si>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</si>
  <si>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</si>
  <si>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</si>
  <si>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</si>
  <si>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</si>
  <si>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</si>
  <si>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</si>
  <si>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</si>
  <si>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</si>
  <si>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</si>
  <si>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</si>
  <si>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</si>
  <si>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</si>
  <si>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</si>
  <si>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</si>
  <si>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</si>
  <si>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</si>
  <si>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</si>
  <si>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</si>
  <si>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</si>
  <si>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</si>
  <si>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</si>
  <si>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</si>
  <si>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</si>
  <si>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</si>
  <si>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</si>
  <si>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</si>
  <si>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</si>
  <si>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</si>
  <si>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</si>
  <si>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</si>
  <si>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</si>
  <si>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</si>
  <si>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</si>
  <si>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</si>
  <si>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</si>
  <si>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</si>
  <si>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</si>
  <si>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</si>
  <si>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</si>
  <si>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</si>
  <si>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</si>
  <si>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</si>
  <si>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</si>
  <si>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</si>
  <si>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</si>
  <si>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</si>
  <si>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</si>
  <si>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</si>
  <si>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</si>
  <si>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</si>
  <si>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</si>
  <si>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</si>
  <si>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</si>
  <si>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</si>
  <si>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</si>
  <si>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</si>
  <si>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</si>
  <si>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</si>
  <si>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</si>
  <si>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</si>
  <si>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</si>
  <si>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</si>
  <si>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</si>
  <si>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</si>
  <si>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</si>
  <si>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</si>
  <si>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</si>
  <si>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</si>
  <si>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</si>
  <si>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</si>
  <si>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</si>
  <si>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</si>
  <si>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</si>
  <si>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</si>
  <si>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</si>
  <si>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</si>
  <si>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</si>
  <si>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</si>
  <si>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</si>
  <si>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</si>
  <si>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</si>
  <si>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</si>
  <si>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</si>
  <si>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</si>
  <si>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</si>
  <si>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</si>
  <si>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</si>
  <si>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</si>
  <si>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</si>
  <si>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</si>
  <si>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</si>
  <si>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</si>
  <si>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</si>
  <si>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</si>
  <si>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</si>
  <si>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</si>
  <si>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</si>
  <si>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</si>
  <si>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</si>
  <si>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</si>
  <si>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</si>
  <si>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</si>
  <si>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</si>
  <si>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</si>
  <si>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</si>
  <si>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</si>
  <si>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</si>
  <si>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</si>
  <si>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</si>
  <si>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</si>
  <si>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</si>
  <si>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</si>
  <si>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</si>
  <si>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</si>
  <si>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</si>
  <si>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</si>
  <si>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</si>
  <si>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</si>
  <si>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</si>
  <si>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</si>
  <si>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</si>
  <si>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</si>
  <si>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</si>
  <si>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</si>
  <si>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</si>
  <si>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</si>
  <si>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</si>
  <si>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</si>
  <si>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</si>
  <si>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</si>
  <si>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</si>
  <si>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</si>
  <si>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</si>
  <si>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</si>
  <si>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</si>
  <si>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</si>
  <si>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</si>
  <si>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</si>
  <si>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</si>
  <si>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</si>
  <si>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</si>
  <si>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</si>
  <si>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</si>
  <si>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</si>
  <si>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</si>
  <si>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</si>
  <si>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</si>
  <si>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</si>
  <si>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</si>
  <si>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</si>
  <si>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</si>
  <si>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</si>
  <si>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</si>
  <si>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</si>
  <si>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</si>
  <si>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</si>
  <si>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</si>
  <si>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</si>
  <si>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</si>
  <si>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</si>
  <si>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</si>
  <si>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</si>
  <si>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</si>
  <si>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</si>
  <si>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</si>
  <si>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</si>
  <si>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</si>
  <si>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</si>
  <si>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</si>
  <si>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</si>
  <si>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</si>
  <si>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</si>
  <si>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</si>
  <si>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</si>
  <si>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</si>
  <si>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</si>
  <si>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</si>
  <si>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</si>
  <si>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</si>
  <si>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</si>
  <si>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</si>
  <si>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</si>
  <si>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</si>
  <si>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</si>
  <si>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</si>
  <si>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</si>
  <si>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</si>
  <si>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</si>
  <si>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</si>
  <si>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</si>
  <si>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</si>
  <si>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</si>
  <si>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</si>
  <si>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</si>
  <si>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</si>
  <si>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</si>
  <si>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</si>
  <si>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</si>
  <si>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</si>
  <si>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</si>
  <si>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</si>
  <si>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</si>
  <si>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</si>
  <si>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</si>
  <si>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</si>
  <si>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</si>
  <si>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</si>
  <si>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</si>
  <si>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</si>
  <si>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</si>
  <si>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</si>
  <si>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</si>
  <si>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</si>
  <si>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</si>
  <si>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</si>
  <si>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</si>
  <si>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</si>
  <si>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</si>
  <si>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</si>
  <si>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</si>
  <si>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</si>
  <si>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</si>
  <si>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</si>
  <si>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</si>
  <si>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</si>
  <si>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</si>
  <si>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</si>
  <si>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</si>
  <si>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</si>
  <si>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</si>
  <si>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</si>
  <si>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</si>
  <si>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</si>
  <si>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</si>
  <si>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</si>
  <si>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</si>
  <si>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</si>
  <si>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</si>
  <si>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</si>
  <si>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</si>
  <si>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</si>
  <si>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</si>
  <si>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</si>
  <si>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</si>
  <si>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</si>
  <si>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</si>
  <si>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</si>
  <si>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</si>
  <si>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</si>
  <si>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</si>
  <si>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</si>
  <si>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</si>
  <si>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</si>
  <si>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</si>
  <si>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</si>
  <si>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</si>
  <si>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</si>
  <si>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</si>
  <si>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</si>
  <si>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</si>
  <si>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</si>
  <si>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</si>
  <si>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</si>
  <si>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</si>
  <si>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</si>
  <si>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</si>
  <si>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</si>
  <si>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</si>
  <si>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</si>
  <si>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</si>
  <si>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</si>
  <si>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</si>
  <si>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</si>
  <si>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</si>
  <si>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</si>
  <si>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</si>
  <si>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</si>
  <si>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</si>
  <si>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</si>
  <si>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</si>
  <si>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</si>
  <si>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</si>
  <si>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</si>
  <si>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</si>
  <si>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</si>
  <si>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</si>
  <si>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</si>
  <si>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</si>
  <si>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</si>
  <si>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</si>
  <si>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</si>
  <si>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</si>
  <si>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</si>
  <si>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</si>
  <si>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</si>
  <si>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</si>
  <si>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</si>
  <si>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</si>
  <si>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</si>
  <si>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</si>
  <si>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</si>
  <si>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</si>
  <si>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</si>
  <si>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</si>
  <si>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</si>
  <si>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</si>
  <si>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</si>
  <si>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</si>
  <si>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</si>
  <si>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</si>
  <si>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</si>
  <si>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</si>
  <si>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</si>
  <si>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</si>
  <si>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</si>
  <si>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</si>
  <si>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</si>
  <si>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</si>
  <si>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</si>
  <si>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</si>
  <si>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</si>
  <si>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</si>
  <si>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</si>
  <si>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</si>
  <si>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</si>
  <si>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</si>
  <si>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</si>
  <si>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</si>
  <si>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</si>
  <si>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</si>
  <si>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</si>
  <si>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</si>
  <si>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</si>
  <si>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</si>
  <si>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</si>
  <si>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</si>
  <si>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</si>
  <si>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</si>
  <si>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</si>
  <si>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</si>
  <si>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</si>
  <si>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</si>
  <si>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</si>
  <si>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</si>
  <si>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</si>
  <si>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</si>
  <si>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</si>
  <si>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</si>
  <si>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</si>
  <si>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</si>
  <si>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</si>
  <si>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</si>
  <si>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</si>
  <si>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</si>
  <si>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</si>
  <si>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</si>
  <si>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</si>
  <si>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</si>
  <si>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</si>
  <si>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</si>
  <si>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</si>
  <si>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</si>
  <si>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</si>
  <si>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</si>
  <si>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</si>
  <si>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</si>
  <si>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</si>
  <si>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</si>
  <si>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</si>
  <si>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</si>
  <si>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</si>
  <si>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</si>
  <si>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</si>
  <si>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</si>
  <si>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</si>
  <si>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</si>
  <si>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</si>
  <si>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</si>
  <si>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</si>
  <si>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</si>
  <si>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</si>
  <si>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</si>
  <si>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</si>
  <si>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</si>
  <si>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</si>
  <si>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</si>
  <si>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</si>
  <si>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</si>
  <si>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</si>
  <si>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</si>
  <si>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</si>
  <si>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</si>
  <si>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</si>
  <si>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</si>
  <si>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</si>
  <si>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</si>
  <si>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</si>
  <si>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</si>
  <si>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</si>
  <si>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</si>
  <si>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</si>
  <si>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</si>
  <si>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</si>
  <si>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</si>
  <si>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</si>
  <si>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</si>
  <si>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</si>
  <si>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</si>
  <si>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</si>
  <si>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</si>
  <si>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</si>
  <si>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</si>
  <si>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</si>
  <si>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</si>
  <si>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</si>
  <si>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</si>
  <si>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</si>
  <si>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</si>
  <si>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</si>
  <si>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</si>
  <si>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</si>
  <si>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</si>
  <si>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</si>
  <si>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</si>
  <si>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</si>
  <si>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</si>
  <si>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</si>
  <si>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</si>
  <si>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</si>
  <si>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</si>
  <si>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</si>
  <si>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</si>
  <si>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</si>
  <si>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</si>
  <si>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</si>
  <si>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</si>
  <si>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</si>
  <si>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</si>
  <si>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</si>
  <si>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</si>
  <si>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</si>
  <si>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</si>
  <si>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</si>
  <si>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</si>
  <si>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</si>
  <si>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</si>
  <si>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</si>
  <si>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</si>
  <si>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</si>
  <si>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</si>
  <si>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</si>
  <si>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</si>
  <si>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</si>
  <si>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</si>
  <si>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</si>
  <si>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</si>
  <si>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</si>
  <si>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</si>
  <si>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</si>
  <si>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</si>
  <si>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</si>
  <si>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</si>
  <si>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</si>
  <si>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</si>
  <si>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</si>
  <si>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</si>
  <si>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</si>
  <si>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</si>
  <si>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</si>
  <si>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</si>
  <si>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</si>
  <si>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</si>
  <si>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</si>
  <si>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</si>
  <si>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</si>
  <si>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</si>
  <si>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</si>
  <si>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</si>
  <si>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</si>
  <si>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</si>
  <si>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</si>
  <si>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</si>
  <si>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</si>
  <si>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</si>
  <si>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</si>
  <si>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</si>
  <si>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</si>
  <si>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</si>
  <si>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</si>
  <si>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</si>
  <si>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</si>
  <si>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</si>
  <si>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</si>
  <si>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</si>
  <si>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</si>
  <si>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</si>
  <si>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</si>
  <si>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</si>
  <si>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</si>
  <si>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</si>
  <si>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</si>
  <si>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</si>
  <si>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</si>
  <si>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</si>
  <si>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</si>
  <si>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</si>
  <si>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</si>
  <si>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</si>
  <si>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</si>
  <si>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</si>
  <si>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</si>
  <si>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</si>
  <si>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</si>
  <si>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</si>
  <si>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</si>
  <si>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</si>
  <si>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</si>
  <si>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</si>
  <si>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</si>
  <si>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</si>
  <si>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</si>
  <si>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</si>
  <si>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</si>
  <si>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</si>
  <si>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</si>
  <si>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</si>
  <si>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</si>
  <si>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</si>
  <si>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</si>
  <si>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</si>
  <si>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</si>
  <si>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</si>
  <si>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</si>
  <si>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</si>
  <si>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</si>
  <si>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</si>
  <si>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</si>
  <si>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</si>
  <si>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</si>
  <si>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</si>
  <si>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</si>
  <si>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</si>
  <si>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</si>
  <si>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</si>
  <si>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</si>
  <si>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</si>
  <si>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</si>
  <si>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</si>
  <si>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</si>
  <si>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</si>
  <si>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</si>
  <si>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</si>
  <si>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</si>
  <si>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</si>
  <si>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</si>
  <si>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</si>
  <si>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</si>
  <si>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</si>
  <si>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</si>
  <si>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</si>
  <si>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</si>
  <si>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</si>
  <si>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</si>
  <si>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</si>
  <si>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</si>
  <si>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</si>
  <si>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</si>
  <si>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</si>
  <si>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</si>
  <si>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</si>
  <si>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</si>
  <si>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</si>
  <si>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</si>
  <si>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</si>
  <si>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</si>
  <si>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</si>
  <si>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</si>
  <si>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</si>
  <si>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</si>
  <si>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</si>
  <si>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</si>
  <si>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</si>
  <si>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</si>
  <si>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</si>
  <si>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</si>
  <si>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</si>
  <si>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</si>
  <si>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</si>
  <si>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</si>
  <si>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</si>
  <si>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</si>
  <si>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</si>
  <si>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</si>
  <si>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</si>
  <si>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</si>
  <si>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</si>
  <si>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</si>
  <si>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</si>
  <si>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</si>
  <si>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</si>
  <si>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</si>
  <si>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</si>
  <si>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</si>
  <si>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</si>
  <si>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</si>
  <si>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</si>
  <si>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</si>
  <si>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</si>
  <si>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</si>
  <si>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</si>
  <si>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</si>
  <si>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</si>
  <si>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</si>
  <si>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</si>
  <si>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</si>
  <si>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</si>
  <si>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</si>
  <si>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</si>
  <si>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</si>
  <si>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</si>
  <si>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</si>
  <si>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</si>
  <si>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</si>
  <si>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</si>
  <si>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</si>
  <si>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</si>
  <si>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</si>
  <si>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</si>
  <si>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</si>
  <si>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</si>
  <si>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</si>
  <si>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</si>
  <si>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</si>
  <si>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</si>
  <si>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</si>
  <si>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</si>
  <si>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</si>
  <si>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</si>
  <si>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</si>
  <si>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</si>
  <si>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</si>
  <si>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</si>
  <si>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</si>
  <si>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</si>
  <si>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</si>
  <si>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</si>
  <si>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</si>
  <si>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</si>
  <si>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</si>
  <si>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</si>
  <si>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</si>
  <si>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</si>
  <si>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</si>
  <si>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</si>
  <si>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</si>
  <si>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</si>
  <si>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</si>
  <si>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</si>
  <si>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</si>
  <si>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</si>
  <si>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</si>
  <si>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</si>
  <si>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</si>
  <si>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</si>
  <si>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</si>
  <si>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</si>
  <si>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</si>
  <si>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</si>
  <si>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</si>
  <si>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</si>
  <si>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</si>
  <si>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</si>
  <si>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</si>
  <si>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</si>
  <si>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</si>
  <si>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</si>
  <si>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</si>
  <si>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</si>
  <si>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</si>
  <si>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</si>
  <si>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</si>
  <si>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</si>
  <si>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</si>
  <si>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</si>
  <si>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</si>
  <si>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</si>
  <si>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</si>
  <si>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</si>
  <si>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</si>
  <si>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</si>
  <si>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</si>
  <si>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</si>
  <si>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</si>
  <si>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</si>
  <si>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</si>
  <si>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</si>
  <si>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</si>
  <si>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</si>
  <si>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</si>
  <si>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</si>
  <si>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</si>
  <si>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</si>
  <si>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</si>
  <si>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</si>
  <si>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</si>
  <si>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</si>
  <si>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</si>
  <si>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</si>
  <si>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</si>
  <si>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</si>
  <si>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</si>
  <si>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</si>
  <si>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</si>
  <si>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</si>
  <si>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</si>
  <si>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</si>
  <si>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</si>
  <si>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</si>
  <si>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</si>
  <si>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</si>
  <si>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</si>
  <si>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</si>
  <si>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</si>
  <si>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</si>
  <si>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</si>
  <si>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</si>
  <si>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</si>
  <si>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</si>
  <si>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</si>
  <si>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</si>
  <si>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</si>
  <si>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</si>
  <si>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</si>
  <si>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</si>
  <si>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</si>
  <si>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</si>
  <si>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</si>
  <si>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</si>
  <si>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</si>
  <si>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</si>
  <si>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</si>
  <si>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</si>
  <si>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</si>
  <si>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</si>
  <si>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</si>
  <si>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</si>
  <si>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</si>
  <si>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</si>
  <si>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</si>
  <si>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</si>
  <si>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</si>
  <si>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</si>
  <si>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</si>
  <si>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</si>
  <si>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</si>
  <si>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</si>
  <si>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</si>
  <si>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</si>
  <si>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</si>
  <si>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</si>
  <si>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</si>
  <si>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</si>
  <si>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</si>
  <si>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</si>
  <si>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</si>
  <si>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</si>
  <si>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</si>
  <si>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</si>
  <si>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</si>
  <si>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</si>
  <si>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</si>
  <si>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</si>
  <si>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</si>
  <si>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</si>
  <si>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</si>
  <si>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</si>
  <si>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</si>
  <si>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</si>
  <si>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</si>
  <si>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</si>
  <si>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</si>
  <si>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</si>
  <si>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</si>
  <si>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</si>
  <si>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</si>
  <si>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</si>
  <si>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</si>
  <si>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</si>
  <si>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</si>
  <si>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</si>
  <si>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</si>
  <si>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</si>
  <si>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</si>
  <si>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</si>
  <si>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</si>
  <si>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</si>
  <si>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</si>
  <si>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</si>
  <si>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</si>
  <si>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</si>
  <si>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</si>
  <si>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</si>
  <si>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</si>
  <si>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</si>
  <si>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</si>
  <si>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</si>
  <si>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</si>
  <si>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</si>
  <si>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</si>
  <si>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</si>
  <si>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</si>
  <si>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</si>
  <si>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</si>
  <si>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</si>
  <si>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</si>
  <si>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</si>
  <si>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</si>
  <si>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</si>
  <si>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</si>
  <si>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</si>
  <si>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</si>
  <si>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</si>
  <si>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</si>
  <si>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</si>
  <si>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</si>
  <si>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</si>
  <si>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</si>
  <si>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</si>
  <si>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</si>
  <si>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</si>
  <si>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</si>
  <si>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</si>
  <si>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</si>
  <si>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</si>
  <si>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</si>
  <si>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</si>
  <si>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</si>
  <si>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</si>
  <si>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</si>
  <si>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</si>
  <si>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</si>
  <si>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</si>
  <si>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</si>
  <si>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</si>
  <si>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</si>
  <si>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</si>
  <si>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</si>
  <si>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</si>
  <si>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</si>
  <si>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</si>
  <si>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</si>
  <si>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</si>
  <si>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</si>
  <si>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</si>
  <si>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</si>
  <si>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</si>
  <si>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</si>
  <si>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</si>
  <si>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</si>
  <si>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</si>
  <si>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</si>
  <si>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</si>
  <si>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</si>
  <si>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</si>
  <si>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</si>
  <si>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</si>
  <si>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</si>
  <si>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</si>
  <si>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</si>
  <si>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</si>
  <si>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</si>
  <si>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</si>
  <si>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</si>
  <si>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</si>
  <si>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</si>
  <si>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</si>
  <si>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</si>
  <si>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</si>
  <si>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</si>
  <si>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</si>
  <si>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</si>
  <si>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</si>
  <si>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</si>
  <si>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</si>
  <si>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</si>
  <si>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</si>
  <si>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</si>
  <si>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</si>
  <si>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</si>
  <si>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</si>
  <si>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</si>
  <si>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</si>
  <si>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</si>
  <si>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</si>
  <si>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</si>
  <si>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</si>
  <si>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</si>
  <si>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</si>
  <si>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</si>
  <si>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</si>
  <si>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</si>
  <si>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</si>
  <si>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</si>
  <si>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</si>
  <si>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</si>
  <si>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</si>
  <si>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</si>
  <si>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</si>
  <si>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</si>
  <si>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</si>
  <si>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</si>
  <si>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</si>
  <si>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</si>
  <si>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</si>
  <si>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</si>
  <si>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</si>
  <si>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</si>
  <si>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</si>
  <si>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</si>
  <si>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</si>
  <si>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</si>
  <si>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</si>
  <si>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</si>
  <si>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</si>
  <si>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</si>
  <si>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</si>
  <si>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</si>
  <si>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</si>
  <si>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</si>
  <si>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</si>
  <si>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</si>
  <si>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</si>
  <si>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</si>
  <si>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</si>
  <si>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</si>
  <si>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</si>
  <si>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</si>
  <si>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</si>
  <si>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</si>
  <si>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</si>
  <si>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</si>
  <si>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</si>
  <si>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</si>
  <si>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</si>
  <si>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</si>
  <si>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</si>
  <si>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</si>
  <si>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</si>
  <si>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</si>
  <si>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</si>
  <si>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</si>
  <si>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</si>
  <si>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</si>
  <si>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</si>
  <si>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</si>
  <si>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</si>
  <si>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</si>
  <si>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</si>
  <si>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</si>
  <si>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</si>
  <si>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</si>
  <si>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</si>
  <si>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</si>
  <si>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</si>
  <si>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</si>
  <si>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</si>
  <si>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</si>
  <si>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</si>
  <si>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</si>
  <si>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</si>
  <si>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</si>
  <si>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</si>
  <si>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</si>
  <si>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</si>
  <si>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</si>
  <si>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</si>
  <si>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</si>
  <si>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</si>
  <si>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</si>
  <si>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</si>
  <si>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</si>
  <si>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</si>
  <si>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</si>
  <si>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</si>
  <si>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</si>
  <si>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</si>
  <si>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</si>
  <si>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</si>
  <si>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</si>
  <si>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</si>
  <si>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</si>
  <si>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</si>
  <si>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</si>
  <si>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</si>
  <si>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</si>
  <si>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</si>
  <si>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</si>
  <si>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</si>
  <si>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</si>
  <si>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</si>
  <si>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</si>
  <si>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</si>
  <si>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</si>
  <si>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</si>
  <si>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</si>
  <si>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</si>
  <si>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</si>
  <si>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</si>
  <si>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</si>
  <si>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</si>
  <si>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</si>
  <si>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</si>
  <si>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</si>
  <si>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</si>
  <si>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</si>
  <si>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</si>
  <si>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</si>
  <si>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</si>
  <si>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</si>
  <si>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</si>
  <si>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</si>
  <si>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</si>
  <si>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</si>
  <si>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</si>
  <si>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</si>
  <si>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</si>
  <si>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</si>
  <si>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</si>
  <si>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</si>
  <si>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</si>
  <si>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</si>
  <si>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</si>
  <si>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</si>
  <si>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</si>
  <si>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</si>
  <si>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</si>
  <si>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</si>
  <si>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</si>
  <si>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</si>
  <si>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</si>
  <si>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</si>
  <si>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</si>
  <si>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</si>
  <si>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</si>
  <si>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</si>
  <si>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</si>
  <si>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</si>
  <si>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</si>
  <si>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</si>
  <si>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</si>
  <si>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</si>
  <si>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</si>
  <si>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</si>
  <si>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</si>
  <si>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</si>
  <si>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</si>
  <si>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</si>
  <si>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</si>
  <si>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</si>
  <si>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</si>
  <si>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</si>
  <si>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</si>
  <si>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</si>
  <si>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</si>
  <si>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</si>
  <si>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</si>
  <si>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</si>
  <si>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</si>
  <si>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</si>
  <si>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</si>
  <si>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</si>
  <si>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</si>
  <si>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</si>
  <si>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</si>
  <si>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</si>
  <si>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</si>
  <si>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</si>
  <si>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</si>
  <si>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</si>
  <si>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</si>
  <si>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</si>
  <si>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</si>
  <si>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</si>
  <si>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</si>
  <si>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</si>
  <si>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</si>
  <si>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</si>
  <si>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</si>
  <si>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</si>
  <si>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</si>
  <si>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</si>
  <si>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</si>
  <si>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</si>
  <si>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</si>
  <si>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</si>
  <si>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</si>
  <si>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</si>
  <si>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</si>
  <si>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</si>
  <si>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</si>
  <si>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</si>
  <si>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</si>
  <si>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</si>
  <si>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</si>
  <si>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</si>
  <si>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</si>
  <si>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</si>
  <si>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</si>
  <si>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</si>
  <si>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</si>
  <si>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</si>
  <si>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</si>
  <si>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</si>
  <si>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</si>
  <si>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</si>
  <si>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</si>
  <si>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</si>
  <si>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</si>
  <si>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</si>
  <si>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</si>
  <si>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</si>
  <si>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</si>
  <si>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</si>
  <si>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</si>
  <si>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</si>
  <si>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</si>
  <si>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</si>
  <si>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</si>
  <si>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</si>
  <si>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</si>
  <si>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</si>
  <si>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</si>
  <si>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</si>
  <si>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</si>
  <si>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</si>
  <si>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</si>
  <si>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</si>
  <si>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</si>
  <si>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</si>
  <si>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</si>
  <si>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</si>
  <si>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</si>
  <si>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</si>
  <si>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</si>
  <si>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</si>
  <si>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</si>
  <si>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</si>
  <si>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</si>
  <si>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</si>
  <si>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</si>
  <si>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</si>
  <si>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</si>
  <si>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</si>
  <si>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</si>
  <si>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</si>
  <si>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</si>
  <si>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</si>
  <si>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</si>
  <si>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</si>
  <si>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</si>
  <si>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</si>
  <si>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</si>
  <si>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</si>
  <si>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</si>
  <si>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</si>
  <si>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</si>
  <si>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</si>
  <si>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</si>
  <si>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</si>
  <si>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</si>
  <si>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</si>
  <si>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</si>
  <si>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</si>
  <si>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</si>
  <si>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</si>
  <si>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</si>
  <si>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</si>
  <si>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</si>
  <si>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</si>
  <si>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</si>
  <si>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</si>
  <si>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</si>
  <si>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</si>
  <si>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</si>
  <si>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</si>
  <si>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</si>
  <si>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</si>
  <si>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</si>
  <si>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</si>
  <si>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</si>
  <si>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</si>
  <si>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</si>
  <si>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</si>
  <si>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</si>
  <si>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</si>
  <si>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</si>
  <si>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</si>
  <si>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</si>
  <si>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</si>
  <si>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</si>
  <si>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</si>
  <si>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</si>
  <si>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</si>
  <si>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</si>
  <si>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</si>
  <si>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</si>
  <si>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</si>
  <si>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</si>
  <si>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</si>
  <si>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</si>
  <si>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</si>
  <si>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</si>
  <si>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</si>
  <si>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</si>
  <si>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</si>
  <si>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</si>
  <si>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</si>
  <si>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</si>
  <si>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</si>
  <si>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</si>
  <si>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</si>
  <si>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</si>
  <si>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</si>
  <si>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</si>
  <si>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</si>
  <si>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</si>
  <si>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</si>
  <si>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</si>
  <si>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</si>
  <si>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</si>
  <si>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</si>
  <si>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</si>
  <si>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</si>
  <si>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</si>
  <si>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</si>
  <si>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</si>
  <si>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</si>
  <si>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</si>
  <si>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</si>
  <si>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</si>
  <si>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</si>
  <si>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</si>
  <si>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</si>
  <si>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</si>
  <si>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</si>
  <si>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</si>
  <si>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</si>
  <si>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</si>
  <si>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</si>
  <si>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</si>
  <si>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</si>
  <si>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</si>
  <si>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</si>
  <si>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</si>
  <si>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</si>
  <si>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</si>
  <si>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</si>
  <si>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</si>
  <si>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</si>
  <si>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</si>
  <si>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</si>
  <si>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</si>
  <si>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</si>
  <si>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</si>
  <si>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</si>
  <si>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</si>
  <si>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</si>
  <si>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</si>
  <si>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</si>
  <si>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</si>
  <si>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</si>
  <si>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</si>
  <si>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</si>
  <si>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</si>
  <si>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</si>
  <si>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</si>
  <si>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</si>
  <si>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</si>
  <si>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</si>
  <si>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</si>
  <si>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</si>
  <si>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</si>
  <si>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</si>
  <si>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</si>
  <si>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</si>
  <si>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</si>
  <si>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</si>
  <si>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</si>
  <si>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</si>
  <si>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</si>
  <si>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</si>
  <si>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</si>
  <si>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</si>
  <si>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</si>
  <si>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</si>
  <si>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</si>
  <si>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</si>
  <si>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</si>
  <si>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</si>
  <si>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</si>
  <si>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</si>
  <si>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</si>
  <si>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</si>
  <si>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</si>
  <si>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</si>
  <si>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</si>
  <si>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</si>
  <si>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</si>
  <si>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</si>
  <si>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</si>
  <si>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</si>
  <si>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</si>
  <si>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</si>
  <si>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</si>
  <si>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</si>
  <si>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</si>
  <si>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</si>
  <si>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</si>
  <si>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</si>
  <si>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</si>
  <si>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</si>
  <si>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</si>
  <si>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</si>
  <si>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</si>
  <si>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</si>
  <si>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</si>
  <si>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</si>
  <si>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</si>
  <si>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</si>
  <si>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</si>
  <si>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</si>
  <si>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</si>
  <si>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</si>
  <si>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</si>
  <si>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</si>
  <si>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</si>
  <si>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</si>
  <si>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</si>
  <si>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</si>
  <si>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</si>
  <si>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</si>
  <si>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</si>
  <si>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</si>
  <si>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</si>
  <si>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</si>
  <si>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</si>
  <si>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</si>
  <si>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</si>
  <si>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</si>
  <si>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</si>
  <si>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</si>
  <si>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</si>
  <si>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</si>
  <si>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</si>
  <si>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</si>
  <si>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</si>
  <si>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</si>
  <si>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</si>
  <si>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</si>
  <si>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</si>
  <si>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</si>
  <si>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</si>
  <si>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</si>
  <si>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</si>
  <si>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</si>
  <si>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</si>
  <si>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</si>
  <si>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</si>
  <si>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</si>
  <si>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</si>
  <si>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</si>
  <si>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</si>
  <si>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</si>
  <si>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</si>
  <si>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</si>
  <si>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</si>
  <si>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</si>
  <si>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</si>
  <si>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</si>
  <si>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</si>
  <si>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</si>
  <si>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</si>
  <si>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</si>
  <si>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</si>
  <si>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</si>
  <si>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</si>
  <si>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</si>
  <si>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</si>
  <si>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</si>
  <si>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</si>
  <si>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</si>
  <si>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</si>
  <si>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</si>
  <si>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</si>
  <si>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</si>
  <si>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</si>
  <si>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</si>
  <si>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</si>
  <si>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</si>
  <si>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</si>
  <si>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</si>
  <si>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</si>
  <si>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</si>
  <si>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</si>
  <si>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</si>
  <si>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</si>
  <si>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</si>
  <si>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</si>
  <si>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</si>
  <si>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</si>
  <si>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</si>
  <si>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</si>
  <si>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</si>
  <si>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</si>
  <si>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</si>
  <si>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</si>
  <si>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</si>
  <si>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</si>
  <si>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</si>
  <si>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</si>
  <si>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</si>
  <si>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</si>
  <si>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</si>
  <si>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</si>
  <si>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</si>
  <si>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</si>
  <si>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</si>
  <si>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</si>
  <si>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</si>
  <si>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</si>
  <si>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</si>
  <si>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</si>
  <si>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</si>
  <si>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</si>
  <si>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</si>
  <si>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</si>
  <si>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</si>
  <si>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</si>
  <si>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</si>
  <si>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</si>
  <si>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</si>
  <si>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</si>
  <si>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</si>
  <si>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</si>
  <si>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</si>
  <si>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</si>
  <si>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</si>
  <si>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</si>
  <si>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</si>
  <si>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</si>
  <si>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</si>
  <si>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</si>
  <si>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</si>
  <si>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</si>
  <si>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</si>
  <si>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</si>
  <si>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</si>
  <si>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</si>
  <si>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</si>
  <si>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</si>
  <si>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</si>
  <si>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</si>
  <si>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</si>
  <si>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</si>
  <si>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</si>
  <si>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</si>
  <si>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</si>
  <si>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</si>
  <si>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</si>
  <si>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</si>
  <si>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</si>
  <si>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</si>
  <si>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</si>
  <si>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</si>
  <si>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</si>
  <si>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</si>
  <si>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</si>
  <si>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</si>
  <si>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</si>
  <si>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</si>
  <si>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</si>
  <si>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</si>
  <si>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</si>
  <si>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</si>
  <si>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</si>
  <si>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</si>
  <si>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</si>
  <si>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</si>
  <si>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</si>
  <si>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</si>
  <si>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</si>
  <si>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</si>
  <si>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</si>
  <si>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</si>
  <si>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</si>
  <si>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</si>
  <si>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</si>
  <si>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</si>
  <si>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</si>
  <si>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</si>
  <si>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</si>
  <si>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</si>
  <si>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</si>
  <si>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</si>
  <si>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</si>
  <si>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</si>
  <si>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</si>
  <si>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</si>
  <si>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</si>
  <si>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</si>
  <si>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</si>
  <si>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</si>
  <si>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</si>
  <si>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</si>
  <si>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</si>
  <si>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</si>
  <si>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</si>
  <si>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</si>
  <si>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</si>
  <si>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</si>
  <si>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</si>
  <si>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</si>
  <si>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</si>
  <si>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</si>
  <si>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</si>
  <si>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</si>
  <si>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</si>
  <si>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</si>
  <si>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</si>
  <si>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</si>
  <si>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</si>
  <si>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</si>
  <si>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</si>
  <si>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</si>
  <si>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</si>
  <si>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</si>
  <si>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</si>
  <si>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</si>
  <si>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</si>
  <si>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</si>
  <si>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</si>
  <si>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</si>
  <si>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</si>
  <si>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</si>
  <si>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</si>
  <si>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</si>
  <si>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</si>
  <si>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</si>
  <si>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</si>
  <si>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</si>
  <si>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</si>
  <si>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</si>
  <si>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</si>
  <si>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</si>
  <si>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</si>
  <si>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</si>
  <si>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</si>
  <si>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</si>
  <si>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</si>
  <si>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</si>
  <si>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</si>
  <si>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</si>
  <si>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</si>
  <si>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</si>
  <si>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</si>
  <si>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</si>
  <si>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</si>
  <si>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</si>
  <si>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</si>
  <si>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</si>
  <si>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</si>
  <si>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</si>
  <si>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</si>
  <si>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</si>
  <si>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</si>
  <si>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</si>
  <si>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</si>
  <si>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</si>
  <si>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</si>
  <si>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</si>
  <si>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</si>
  <si>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</si>
  <si>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</si>
  <si>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</si>
  <si>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</si>
  <si>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</si>
  <si>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</si>
  <si>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</si>
  <si>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</si>
  <si>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</si>
  <si>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</si>
  <si>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</si>
  <si>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</si>
  <si>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</si>
  <si>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</si>
  <si>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</si>
  <si>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</si>
  <si>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</si>
  <si>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</si>
  <si>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</si>
  <si>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</si>
  <si>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</si>
  <si>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</si>
  <si>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</si>
  <si>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</si>
  <si>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</si>
  <si>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</si>
  <si>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</si>
  <si>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</si>
  <si>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</si>
  <si>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</si>
  <si>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</si>
  <si>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</si>
  <si>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</si>
  <si>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</si>
  <si>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</si>
  <si>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</si>
  <si>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</si>
  <si>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</si>
  <si>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</si>
  <si>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</si>
  <si>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</si>
  <si>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</si>
  <si>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</si>
  <si>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</si>
  <si>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</si>
  <si>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</si>
  <si>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</si>
  <si>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</si>
  <si>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</si>
  <si>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</si>
  <si>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</si>
  <si>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</si>
  <si>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</si>
  <si>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</si>
  <si>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</si>
  <si>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</si>
  <si>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</si>
  <si>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</si>
  <si>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</si>
  <si>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</si>
  <si>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</si>
  <si>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</si>
  <si>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</si>
  <si>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</si>
  <si>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</si>
  <si>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</si>
  <si>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</si>
  <si>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</si>
  <si>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</si>
  <si>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</si>
  <si>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</si>
  <si>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</si>
  <si>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</si>
  <si>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</si>
  <si>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</si>
  <si>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</si>
  <si>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</si>
  <si>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</si>
  <si>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</si>
  <si>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</si>
  <si>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</si>
  <si>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</si>
  <si>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</si>
  <si>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</si>
  <si>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</si>
  <si>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</si>
  <si>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</si>
  <si>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</si>
  <si>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</si>
  <si>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</si>
  <si>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</si>
  <si>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</si>
  <si>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</si>
  <si>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</si>
  <si>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</si>
  <si>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</si>
  <si>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</si>
  <si>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</si>
  <si>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</si>
  <si>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</si>
  <si>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</si>
  <si>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</si>
  <si>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</si>
  <si>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</si>
  <si>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</si>
  <si>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</si>
  <si>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</si>
  <si>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</si>
  <si>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</si>
  <si>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</si>
  <si>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</si>
  <si>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</si>
  <si>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</si>
  <si>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</si>
  <si>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</si>
  <si>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</si>
  <si>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</si>
  <si>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</si>
  <si>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</si>
  <si>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</si>
  <si>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</si>
  <si>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</si>
  <si>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</si>
  <si>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</si>
  <si>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</si>
  <si>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</si>
  <si>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</si>
  <si>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</si>
  <si>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</si>
  <si>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</si>
  <si>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</si>
  <si>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</si>
  <si>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</si>
  <si>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</si>
  <si>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</si>
  <si>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</si>
  <si>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</si>
  <si>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</si>
  <si>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</si>
  <si>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</si>
  <si>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</si>
  <si>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</si>
  <si>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</si>
  <si>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</si>
  <si>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</si>
  <si>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</si>
  <si>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</si>
  <si>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</si>
  <si>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</si>
  <si>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</si>
  <si>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</si>
  <si>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</si>
  <si>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</si>
  <si>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</si>
  <si>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</si>
  <si>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</si>
  <si>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</si>
  <si>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</si>
  <si>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</si>
  <si>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</si>
  <si>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</si>
  <si>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</si>
  <si>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</si>
  <si>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</si>
  <si>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</si>
  <si>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</si>
  <si>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</si>
  <si>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</si>
  <si>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</si>
  <si>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</si>
  <si>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</si>
  <si>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</si>
  <si>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</si>
  <si>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</si>
  <si>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</si>
  <si>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</si>
  <si>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</si>
  <si>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</si>
  <si>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</si>
  <si>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</si>
  <si>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</si>
  <si>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</si>
  <si>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</si>
  <si>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</si>
  <si>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</si>
  <si>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</si>
  <si>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</si>
  <si>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</si>
  <si>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</si>
  <si>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</si>
  <si>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</si>
  <si>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</si>
  <si>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</si>
  <si>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</si>
  <si>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</si>
  <si>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</si>
  <si>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</si>
  <si>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</si>
  <si>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</si>
  <si>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</si>
  <si>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</si>
  <si>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</si>
  <si>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</si>
  <si>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</si>
  <si>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</si>
  <si>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</si>
  <si>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</si>
  <si>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</si>
  <si>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</si>
  <si>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</si>
  <si>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</si>
  <si>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</si>
  <si>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</si>
  <si>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</si>
  <si>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</si>
  <si>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</si>
  <si>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</si>
  <si>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</si>
  <si>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</si>
  <si>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</si>
  <si>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</si>
  <si>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</si>
  <si>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</si>
  <si>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</si>
  <si>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</si>
  <si>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</si>
  <si>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</si>
  <si>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</si>
  <si>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</si>
  <si>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</si>
  <si>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</si>
  <si>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</si>
  <si>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</si>
  <si>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</si>
  <si>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</si>
  <si>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</si>
  <si>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</si>
  <si>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</si>
  <si>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</si>
  <si>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</si>
  <si>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</si>
  <si>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</si>
  <si>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</si>
  <si>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</si>
  <si>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</si>
  <si>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</si>
  <si>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</si>
  <si>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</si>
  <si>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</si>
  <si>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</si>
  <si>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</si>
  <si>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</si>
  <si>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</si>
  <si>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</si>
  <si>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</si>
  <si>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</si>
  <si>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</si>
  <si>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</si>
  <si>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</si>
  <si>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</si>
  <si>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</si>
  <si>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</si>
  <si>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</si>
  <si>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</si>
  <si>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</si>
  <si>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</si>
  <si>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</si>
  <si>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</si>
  <si>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</si>
  <si>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</si>
  <si>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</si>
  <si>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</si>
  <si>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</si>
  <si>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</si>
  <si>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</si>
  <si>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</si>
  <si>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</si>
  <si>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</si>
  <si>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</si>
  <si>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</si>
  <si>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</si>
  <si>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</si>
  <si>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</si>
  <si>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</si>
  <si>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</si>
  <si>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</si>
  <si>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</si>
  <si>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</si>
  <si>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</si>
  <si>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</si>
  <si>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</si>
  <si>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</si>
  <si>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</si>
  <si>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</si>
  <si>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</si>
  <si>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</si>
  <si>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</si>
  <si>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</si>
  <si>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</si>
  <si>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</si>
  <si>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</si>
  <si>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</si>
  <si>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</si>
  <si>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</si>
  <si>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</si>
  <si>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</si>
  <si>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</si>
  <si>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</si>
  <si>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</si>
  <si>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</si>
  <si>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</si>
  <si>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</si>
  <si>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</si>
  <si>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</si>
  <si>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</si>
  <si>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</si>
  <si>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</si>
  <si>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</si>
  <si>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</si>
  <si>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</si>
  <si>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</si>
  <si>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</si>
  <si>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</si>
  <si>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</si>
  <si>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</si>
  <si>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</si>
  <si>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</si>
  <si>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</si>
  <si>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</si>
  <si>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</si>
  <si>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</si>
  <si>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</si>
  <si>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</si>
  <si>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</si>
  <si>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</si>
  <si>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</si>
  <si>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</si>
  <si>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</si>
  <si>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</si>
  <si>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</si>
  <si>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</si>
  <si>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</si>
  <si>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</si>
  <si>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</si>
  <si>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</si>
  <si>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</si>
  <si>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</si>
  <si>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</si>
  <si>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</si>
  <si>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</si>
  <si>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</si>
  <si>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</si>
  <si>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</si>
  <si>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</si>
  <si>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</si>
  <si>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</si>
  <si>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</si>
  <si>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</si>
  <si>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</si>
  <si>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</si>
  <si>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</si>
  <si>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</si>
  <si>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</si>
  <si>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</si>
  <si>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</si>
  <si>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</si>
  <si>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</si>
  <si>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</si>
  <si>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</si>
  <si>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</si>
  <si>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</si>
  <si>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</si>
  <si>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</si>
  <si>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</si>
  <si>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</si>
  <si>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</si>
  <si>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</si>
  <si>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</si>
  <si>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</si>
  <si>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</si>
  <si>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</si>
  <si>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</si>
  <si>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</si>
  <si>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</si>
  <si>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</si>
  <si>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</si>
  <si>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</si>
  <si>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</si>
  <si>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</si>
  <si>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</si>
  <si>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</si>
  <si>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</si>
  <si>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</si>
  <si>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</si>
  <si>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</si>
  <si>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</si>
  <si>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</si>
  <si>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</si>
  <si>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</si>
  <si>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</si>
  <si>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</si>
  <si>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</si>
  <si>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</si>
  <si>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</si>
  <si>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</si>
  <si>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</si>
  <si>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</si>
  <si>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</si>
  <si>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</si>
  <si>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</si>
  <si>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</si>
  <si>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</si>
  <si>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</si>
  <si>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</si>
  <si>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</si>
  <si>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</si>
  <si>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</si>
  <si>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</si>
  <si>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</si>
  <si>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</si>
  <si>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</si>
  <si>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</si>
  <si>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</si>
  <si>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</si>
  <si>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</si>
  <si>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</si>
  <si>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</si>
  <si>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</si>
  <si>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</si>
  <si>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</si>
  <si>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</si>
  <si>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</si>
  <si>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</si>
  <si>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</si>
  <si>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</si>
  <si>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</si>
  <si>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</si>
  <si>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</si>
  <si>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</si>
  <si>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</si>
  <si>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</si>
  <si>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</si>
  <si>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</si>
  <si>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</si>
  <si>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</si>
  <si>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</si>
  <si>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</si>
  <si>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</si>
  <si>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</si>
  <si>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</si>
  <si>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</si>
  <si>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</si>
  <si>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</si>
  <si>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</si>
  <si>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</si>
  <si>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</si>
  <si>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</si>
  <si>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</si>
  <si>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</si>
  <si>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</si>
  <si>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</si>
  <si>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</si>
  <si>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</si>
  <si>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</si>
  <si>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</si>
  <si>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</si>
  <si>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</si>
  <si>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</si>
  <si>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</si>
  <si>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</si>
  <si>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</si>
  <si>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</si>
  <si>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</si>
  <si>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</si>
  <si>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</si>
  <si>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</si>
  <si>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</si>
  <si>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</si>
  <si>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</si>
  <si>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</si>
  <si>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</si>
  <si>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</si>
  <si>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</si>
  <si>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</si>
  <si>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</si>
  <si>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</si>
  <si>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</si>
  <si>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</si>
  <si>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</si>
  <si>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</si>
  <si>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</si>
  <si>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</si>
  <si>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</si>
  <si>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</si>
  <si>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</si>
  <si>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</si>
  <si>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</si>
  <si>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</si>
  <si>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</si>
  <si>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</si>
  <si>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</si>
  <si>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</si>
  <si>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</si>
  <si>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</si>
  <si>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</si>
  <si>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</si>
  <si>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</si>
  <si>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</si>
  <si>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</si>
  <si>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</si>
  <si>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</si>
  <si>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</si>
  <si>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</si>
  <si>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</si>
  <si>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</si>
  <si>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</si>
  <si>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</si>
  <si>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</si>
  <si>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</si>
  <si>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</si>
  <si>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</si>
  <si>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</si>
  <si>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</si>
  <si>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</si>
  <si>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</si>
  <si>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</si>
  <si>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</si>
  <si>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</si>
  <si>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</si>
  <si>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</si>
  <si>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</si>
  <si>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</si>
  <si>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</si>
  <si>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</si>
  <si>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</si>
  <si>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</si>
  <si>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</si>
  <si>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</si>
  <si>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</si>
  <si>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</si>
  <si>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</si>
  <si>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</si>
  <si>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</si>
  <si>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</si>
  <si>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</si>
  <si>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</si>
  <si>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</si>
  <si>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</si>
  <si>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</si>
  <si>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</si>
  <si>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</si>
  <si>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</si>
  <si>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</si>
  <si>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</si>
  <si>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</si>
  <si>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</si>
  <si>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</si>
  <si>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</si>
  <si>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</si>
  <si>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</si>
  <si>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</si>
  <si>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</si>
  <si>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</si>
  <si>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</si>
  <si>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</si>
  <si>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</si>
  <si>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</si>
  <si>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</si>
  <si>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</si>
  <si>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</si>
  <si>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</si>
  <si>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</si>
  <si>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</si>
  <si>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</si>
  <si>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</si>
  <si>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</si>
  <si>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</si>
  <si>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</si>
  <si>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</si>
  <si>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</si>
  <si>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</si>
  <si>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</si>
  <si>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</si>
  <si>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</si>
  <si>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</si>
  <si>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</si>
  <si>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</si>
  <si>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</si>
  <si>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</si>
  <si>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</si>
  <si>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</si>
  <si>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</si>
  <si>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</si>
  <si>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</si>
  <si>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</si>
  <si>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</si>
  <si>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</si>
  <si>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</si>
  <si>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</si>
  <si>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</si>
  <si>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</si>
  <si>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</si>
  <si>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</si>
  <si>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</si>
  <si>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</si>
  <si>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</si>
  <si>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</si>
  <si>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</si>
  <si>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</si>
  <si>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</si>
  <si>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</si>
  <si>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</si>
  <si>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</si>
  <si>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</si>
  <si>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</si>
  <si>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</si>
  <si>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</si>
  <si>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</si>
  <si>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</si>
  <si>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</si>
  <si>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</si>
  <si>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</si>
  <si>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</si>
  <si>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</si>
  <si>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</si>
  <si>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</si>
  <si>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</si>
  <si>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</si>
  <si>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</si>
  <si>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</si>
  <si>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</si>
  <si>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</si>
  <si>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</si>
  <si>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</si>
  <si>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</si>
  <si>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</si>
  <si>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</si>
  <si>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</si>
  <si>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</si>
  <si>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</si>
  <si>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</si>
  <si>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</si>
  <si>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</si>
  <si>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</si>
  <si>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</si>
  <si>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</si>
  <si>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</si>
  <si>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</si>
  <si>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</si>
  <si>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</si>
  <si>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</si>
  <si>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</si>
  <si>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</si>
  <si>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</si>
  <si>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</si>
  <si>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</si>
  <si>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</si>
  <si>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</si>
  <si>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</si>
  <si>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</si>
  <si>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</si>
  <si>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</si>
  <si>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</si>
  <si>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</si>
  <si>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</si>
  <si>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</si>
  <si>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</si>
  <si>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</si>
  <si>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</si>
  <si>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</si>
  <si>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</si>
  <si>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</si>
  <si>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</si>
  <si>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</si>
  <si>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</si>
  <si>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</si>
  <si>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</si>
  <si>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</si>
  <si>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</si>
  <si>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</si>
  <si>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</si>
  <si>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</si>
  <si>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</si>
  <si>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</si>
  <si>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</si>
  <si>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</si>
  <si>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</si>
  <si>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</si>
  <si>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</si>
  <si>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</si>
  <si>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</si>
  <si>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</si>
  <si>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</si>
  <si>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</si>
  <si>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</si>
  <si>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</si>
  <si>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</si>
  <si>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</si>
  <si>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</si>
  <si>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</si>
  <si>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</si>
  <si>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</si>
  <si>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</si>
  <si>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</si>
  <si>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</si>
  <si>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</si>
  <si>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</si>
  <si>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</si>
  <si>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</si>
  <si>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</si>
  <si>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</si>
  <si>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</si>
  <si>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</si>
  <si>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</si>
  <si>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</si>
  <si>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</si>
  <si>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</si>
  <si>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</si>
  <si>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</si>
  <si>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</si>
  <si>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</si>
  <si>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</si>
  <si>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</si>
  <si>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</si>
  <si>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</si>
  <si>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</si>
  <si>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</si>
  <si>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</si>
  <si>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</si>
  <si>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</si>
  <si>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</si>
  <si>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</si>
  <si>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</si>
  <si>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</si>
  <si>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</si>
  <si>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</si>
  <si>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</si>
  <si>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</si>
  <si>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</si>
  <si>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</si>
  <si>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</si>
  <si>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</si>
  <si>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</si>
  <si>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</si>
  <si>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</si>
  <si>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</si>
  <si>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</si>
  <si>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</si>
  <si>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</si>
  <si>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</si>
  <si>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</si>
  <si>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</si>
  <si>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</si>
  <si>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</si>
  <si>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</si>
  <si>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</si>
  <si>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</si>
  <si>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</si>
  <si>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</si>
  <si>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</si>
  <si>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</si>
  <si>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</si>
  <si>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</si>
  <si>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</si>
  <si>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</si>
  <si>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</si>
  <si>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</si>
  <si>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</si>
  <si>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</si>
  <si>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</si>
  <si>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</si>
  <si>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</si>
  <si>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</si>
  <si>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</si>
  <si>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</si>
  <si>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</si>
  <si>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</si>
  <si>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</si>
  <si>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</si>
  <si>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</si>
  <si>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</si>
  <si>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</si>
  <si>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</si>
  <si>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</si>
  <si>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</si>
  <si>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</si>
  <si>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</si>
  <si>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</si>
  <si>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</si>
  <si>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</si>
  <si>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</si>
  <si>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</si>
  <si>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</si>
  <si>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</si>
  <si>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</si>
  <si>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</si>
  <si>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</si>
  <si>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</si>
  <si>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</si>
  <si>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</si>
  <si>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</si>
  <si>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</si>
  <si>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</si>
  <si>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</si>
  <si>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</si>
  <si>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</si>
  <si>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</si>
  <si>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</si>
  <si>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</si>
  <si>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</si>
  <si>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</si>
  <si>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</si>
  <si>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</si>
  <si>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</si>
  <si>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</si>
  <si>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</si>
  <si>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</si>
  <si>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</si>
  <si>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</si>
  <si>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</si>
  <si>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</si>
  <si>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</si>
  <si>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</si>
  <si>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</si>
  <si>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</si>
  <si>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</si>
  <si>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</si>
  <si>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</si>
  <si>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</si>
  <si>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</si>
  <si>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</si>
  <si>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</si>
  <si>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</si>
  <si>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</si>
  <si>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</si>
  <si>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</si>
  <si>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</si>
  <si>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</si>
  <si>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</si>
  <si>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</si>
  <si>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</si>
  <si>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</si>
  <si>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</si>
  <si>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</si>
  <si>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</si>
  <si>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</si>
  <si>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</si>
  <si>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</si>
  <si>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</si>
  <si>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</si>
  <si>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</si>
  <si>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</si>
  <si>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</si>
  <si>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</si>
  <si>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</si>
  <si>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</si>
  <si>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</si>
  <si>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</si>
  <si>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</si>
  <si>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</si>
  <si>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</si>
  <si>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</si>
  <si>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</si>
  <si>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</si>
  <si>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</si>
  <si>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</si>
  <si>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</si>
  <si>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</si>
  <si>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</si>
  <si>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</si>
  <si>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</si>
  <si>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</si>
  <si>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</si>
  <si>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</si>
  <si>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</si>
  <si>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</si>
  <si>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</si>
  <si>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</si>
  <si>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</si>
  <si>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</si>
  <si>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</si>
  <si>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</si>
  <si>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</si>
  <si>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</si>
  <si>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</si>
  <si>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</si>
  <si>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</si>
  <si>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</si>
  <si>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</si>
  <si>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</si>
  <si>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</si>
  <si>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</si>
  <si>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</si>
  <si>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</si>
  <si>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</si>
  <si>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</si>
  <si>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</si>
  <si>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</si>
  <si>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</si>
  <si>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</si>
  <si>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</si>
  <si>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</si>
  <si>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</si>
  <si>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</si>
  <si>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</si>
  <si>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</si>
  <si>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</si>
  <si>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</si>
  <si>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</si>
  <si>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</si>
  <si>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</si>
  <si>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</si>
  <si>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</si>
  <si>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</si>
  <si>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</si>
  <si>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</si>
  <si>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</si>
  <si>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</si>
  <si>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</si>
  <si>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</si>
  <si>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</si>
  <si>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</si>
  <si>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</si>
  <si>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</si>
  <si>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</si>
  <si>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</si>
  <si>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</si>
  <si>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</si>
  <si>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</si>
  <si>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</si>
  <si>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</si>
  <si>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</si>
  <si>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</si>
  <si>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</si>
  <si>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</si>
  <si>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</si>
  <si>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</si>
  <si>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</si>
  <si>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</si>
  <si>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</si>
  <si>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</si>
  <si>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</si>
  <si>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</si>
  <si>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</si>
  <si>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</si>
  <si>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</si>
  <si>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</si>
  <si>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</si>
  <si>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</si>
  <si>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</si>
  <si>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</si>
  <si>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</si>
  <si>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</si>
  <si>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</si>
  <si>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</si>
  <si>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</si>
  <si>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</si>
  <si>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</si>
  <si>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</si>
  <si>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</si>
  <si>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</si>
  <si>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</si>
  <si>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</si>
  <si>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</si>
  <si>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</si>
  <si>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</si>
  <si>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</si>
  <si>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</si>
  <si>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</si>
  <si>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</si>
  <si>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</si>
  <si>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</si>
  <si>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</si>
  <si>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</si>
  <si>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</si>
  <si>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</si>
  <si>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</si>
  <si>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</si>
  <si>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</si>
  <si>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</si>
  <si>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</si>
  <si>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</si>
  <si>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</si>
  <si>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</si>
  <si>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</si>
  <si>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</si>
  <si>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</si>
  <si>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</si>
  <si>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</si>
  <si>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</si>
  <si>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</si>
  <si>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</si>
  <si>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</si>
  <si>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</si>
  <si>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</si>
  <si>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</si>
  <si>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</si>
  <si>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</si>
  <si>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</si>
  <si>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</si>
  <si>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</si>
  <si>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</si>
  <si>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</si>
  <si>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</si>
  <si>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</si>
  <si>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</si>
  <si>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</si>
  <si>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</si>
  <si>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</si>
  <si>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</si>
  <si>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</si>
  <si>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</si>
  <si>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</si>
  <si>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</si>
  <si>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</si>
  <si>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</si>
  <si>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</si>
  <si>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</si>
  <si>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</si>
  <si>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</si>
  <si>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</si>
  <si>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</si>
  <si>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</si>
  <si>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</si>
  <si>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</si>
  <si>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</si>
  <si>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</si>
  <si>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</si>
  <si>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</si>
  <si>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</si>
  <si>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</si>
  <si>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</si>
  <si>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</si>
  <si>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</si>
  <si>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</si>
  <si>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</si>
  <si>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</si>
  <si>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</si>
  <si>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</si>
  <si>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</si>
  <si>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</si>
  <si>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</si>
  <si>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</si>
  <si>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</si>
  <si>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</si>
  <si>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</si>
  <si>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</si>
  <si>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</si>
  <si>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</si>
  <si>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</si>
  <si>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</si>
  <si>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</si>
  <si>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</si>
  <si>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</si>
  <si>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</si>
  <si>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</si>
  <si>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</si>
  <si>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</si>
  <si>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</si>
  <si>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</si>
  <si>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</si>
  <si>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</si>
  <si>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</si>
  <si>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</si>
  <si>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</si>
  <si>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</si>
  <si>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</si>
  <si>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</si>
  <si>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</si>
  <si>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</si>
  <si>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</si>
  <si>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</si>
  <si>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</si>
  <si>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</si>
  <si>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</si>
  <si>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</si>
  <si>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</si>
  <si>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</si>
  <si>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</si>
  <si>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</si>
  <si>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</si>
  <si>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</si>
  <si>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</si>
  <si>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</si>
  <si>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</si>
  <si>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</si>
  <si>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</si>
  <si>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</si>
  <si>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</si>
  <si>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</si>
  <si>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</si>
  <si>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</si>
  <si>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</si>
  <si>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</si>
  <si>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</si>
  <si>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</si>
  <si>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</si>
  <si>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</si>
  <si>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</si>
  <si>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</si>
  <si>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</si>
  <si>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</si>
  <si>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</si>
  <si>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</si>
  <si>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</si>
  <si>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</si>
  <si>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</si>
  <si>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</si>
  <si>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</si>
  <si>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</si>
  <si>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</si>
  <si>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</si>
  <si>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</si>
  <si>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</si>
  <si>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</si>
  <si>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</si>
  <si>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</si>
  <si>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</si>
  <si>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</si>
  <si>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</si>
  <si>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</si>
  <si>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</si>
  <si>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</si>
  <si>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</si>
  <si>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</si>
  <si>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</si>
  <si>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</si>
  <si>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</si>
  <si>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</si>
  <si>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</si>
  <si>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</si>
  <si>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</si>
  <si>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</si>
  <si>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</si>
  <si>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</si>
  <si>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</si>
  <si>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</si>
  <si>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</si>
  <si>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</si>
  <si>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</si>
  <si>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</si>
  <si>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</si>
  <si>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</si>
  <si>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</si>
  <si>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</si>
  <si>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</si>
  <si>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</si>
  <si>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</si>
  <si>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</si>
  <si>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</si>
  <si>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</si>
  <si>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</si>
  <si>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</si>
  <si>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</si>
  <si>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</si>
  <si>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</si>
  <si>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</si>
  <si>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</si>
  <si>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</si>
  <si>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</si>
  <si>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</si>
  <si>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</si>
  <si>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</si>
  <si>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</si>
  <si>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</si>
  <si>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</si>
  <si>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</si>
  <si>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</si>
  <si>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</si>
  <si>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</si>
  <si>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</si>
  <si>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</si>
  <si>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</si>
  <si>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</si>
  <si>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</si>
  <si>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</si>
  <si>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</si>
  <si>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</si>
  <si>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</si>
  <si>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</si>
  <si>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</si>
  <si>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</si>
  <si>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</si>
  <si>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</si>
  <si>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</si>
  <si>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</si>
  <si>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</si>
  <si>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</si>
  <si>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</si>
  <si>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</si>
  <si>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</si>
  <si>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</si>
  <si>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</si>
  <si>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</si>
  <si>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</si>
  <si>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</si>
  <si>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</si>
  <si>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</si>
  <si>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</si>
  <si>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</si>
  <si>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</si>
  <si>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</si>
  <si>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</si>
  <si>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</si>
  <si>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</si>
  <si>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</si>
  <si>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</si>
  <si>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</si>
  <si>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</si>
  <si>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</si>
  <si>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</si>
  <si>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</si>
  <si>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</si>
  <si>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</si>
  <si>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</si>
  <si>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</si>
  <si>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</si>
  <si>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</si>
  <si>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</si>
  <si>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</si>
  <si>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</si>
  <si>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</si>
  <si>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</si>
  <si>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</si>
  <si>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</si>
  <si>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</si>
  <si>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</si>
  <si>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</si>
  <si>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</si>
  <si>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</si>
  <si>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</si>
  <si>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</si>
  <si>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</si>
  <si>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</si>
  <si>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</si>
  <si>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</si>
  <si>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</si>
  <si>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</si>
  <si>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</si>
  <si>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</si>
  <si>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</si>
  <si>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</si>
  <si>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</si>
  <si>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</si>
  <si>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</si>
  <si>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</si>
  <si>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</si>
  <si>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</si>
  <si>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</si>
  <si>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</si>
  <si>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</si>
  <si>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</si>
  <si>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</si>
  <si>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</si>
  <si>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</si>
  <si>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</si>
  <si>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</si>
  <si>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</si>
  <si>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</si>
  <si>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</si>
  <si>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</si>
  <si>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</si>
  <si>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</si>
  <si>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</si>
  <si>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</si>
  <si>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</si>
  <si>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</si>
  <si>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</si>
  <si>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</si>
  <si>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</si>
  <si>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</si>
  <si>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</si>
  <si>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</si>
  <si>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</si>
  <si>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</si>
  <si>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</si>
  <si>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</si>
  <si>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</si>
  <si>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</si>
  <si>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</si>
  <si>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</si>
  <si>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</si>
  <si>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</si>
  <si>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</si>
  <si>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</si>
  <si>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</si>
  <si>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</si>
  <si>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</si>
  <si>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</si>
  <si>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</si>
  <si>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</si>
  <si>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</si>
  <si>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</si>
  <si>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</si>
  <si>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</si>
  <si>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</si>
  <si>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</si>
  <si>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</si>
  <si>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</si>
  <si>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</si>
  <si>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</si>
  <si>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</si>
  <si>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</si>
  <si>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</si>
  <si>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</si>
  <si>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</si>
  <si>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</si>
  <si>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</si>
  <si>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</si>
  <si>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</si>
  <si>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</si>
  <si>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</si>
  <si>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</si>
  <si>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</si>
  <si>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</si>
  <si>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</si>
  <si>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</si>
  <si>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</si>
  <si>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</si>
  <si>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</si>
  <si>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</si>
  <si>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</si>
  <si>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</si>
  <si>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</si>
  <si>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</si>
  <si>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</si>
  <si>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</si>
  <si>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</si>
  <si>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</si>
  <si>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</si>
  <si>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</si>
  <si>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</si>
  <si>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</si>
  <si>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</si>
  <si>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</si>
  <si>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</si>
  <si>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</si>
  <si>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</si>
  <si>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</si>
  <si>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</si>
  <si>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</si>
  <si>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</si>
  <si>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</si>
  <si>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</si>
  <si>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</si>
  <si>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</si>
  <si>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</si>
  <si>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</si>
  <si>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</si>
  <si>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</si>
  <si>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</si>
  <si>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</si>
  <si>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</si>
  <si>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</si>
  <si>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</si>
  <si>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</si>
  <si>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</si>
  <si>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</si>
  <si>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</si>
  <si>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</si>
  <si>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</si>
  <si>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</si>
  <si>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</si>
  <si>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</si>
  <si>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</si>
  <si>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</si>
  <si>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</si>
  <si>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</si>
  <si>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</si>
  <si>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</si>
  <si>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</si>
  <si>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</si>
  <si>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</si>
  <si>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</si>
  <si>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</si>
  <si>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</si>
  <si>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</si>
  <si>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</si>
  <si>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</si>
  <si>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</si>
  <si>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</si>
  <si>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</si>
  <si>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</si>
  <si>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</si>
  <si>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</si>
  <si>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</si>
  <si>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</si>
  <si>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</si>
  <si>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</si>
  <si>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</si>
  <si>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</si>
  <si>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</si>
  <si>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</si>
  <si>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</si>
  <si>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</si>
  <si>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</si>
  <si>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</si>
  <si>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</si>
  <si>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</si>
  <si>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</si>
  <si>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</si>
  <si>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</si>
  <si>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</si>
  <si>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</si>
  <si>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</si>
  <si>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</si>
  <si>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</si>
  <si>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</si>
  <si>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</si>
  <si>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</si>
  <si>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</si>
  <si>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</si>
  <si>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</si>
  <si>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</si>
  <si>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</si>
  <si>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</si>
  <si>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</si>
  <si>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</si>
  <si>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</si>
  <si>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</si>
  <si>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</si>
  <si>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</si>
  <si>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</si>
  <si>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</si>
  <si>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</si>
  <si>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</si>
  <si>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</si>
  <si>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</si>
  <si>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</si>
  <si>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</si>
  <si>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</si>
  <si>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</si>
  <si>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</si>
  <si>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</si>
  <si>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</si>
  <si>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</si>
  <si>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</si>
  <si>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</si>
  <si>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</si>
  <si>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</si>
  <si>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</si>
  <si>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</si>
  <si>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</si>
  <si>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</si>
  <si>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</si>
  <si>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</si>
  <si>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</si>
  <si>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</si>
  <si>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</si>
  <si>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</si>
  <si>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</si>
  <si>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</si>
  <si>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</si>
  <si>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</si>
  <si>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</si>
  <si>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</si>
  <si>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</si>
  <si>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</si>
  <si>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</si>
  <si>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</si>
  <si>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</si>
  <si>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</si>
  <si>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</si>
  <si>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</si>
  <si>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</si>
  <si>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</si>
  <si>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</si>
  <si>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</si>
  <si>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</si>
  <si>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</si>
  <si>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</si>
  <si>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</si>
  <si>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</si>
  <si>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</si>
  <si>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</si>
  <si>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</si>
  <si>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</si>
  <si>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</si>
  <si>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</si>
  <si>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</si>
  <si>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</si>
  <si>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</si>
  <si>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</si>
  <si>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</si>
  <si>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</si>
  <si>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</si>
  <si>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</si>
  <si>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</si>
  <si>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</si>
  <si>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</si>
  <si>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</si>
  <si>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</si>
  <si>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</si>
  <si>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</si>
  <si>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</si>
  <si>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</si>
  <si>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</si>
  <si>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</si>
  <si>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</si>
  <si>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</si>
  <si>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</si>
  <si>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</si>
  <si>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</si>
  <si>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</si>
  <si>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</si>
  <si>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</si>
  <si>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</si>
  <si>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</si>
  <si>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</si>
  <si>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</si>
  <si>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</si>
  <si>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</si>
  <si>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</si>
  <si>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</si>
  <si>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</si>
  <si>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</si>
  <si>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</si>
  <si>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</si>
  <si>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</si>
  <si>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</si>
  <si>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</si>
  <si>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</si>
  <si>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</si>
  <si>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</si>
  <si>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</si>
  <si>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</si>
  <si>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</si>
  <si>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</si>
  <si>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</si>
  <si>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</si>
  <si>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</si>
  <si>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</si>
  <si>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</si>
  <si>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</si>
  <si>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</si>
  <si>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</si>
  <si>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</si>
  <si>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</si>
  <si>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</si>
  <si>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</si>
  <si>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</si>
  <si>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</si>
  <si>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</si>
  <si>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</si>
  <si>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</si>
  <si>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</si>
  <si>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</si>
  <si>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</si>
  <si>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</si>
  <si>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</si>
  <si>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</si>
  <si>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</si>
  <si>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</si>
  <si>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</si>
  <si>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</si>
  <si>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</si>
  <si>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</si>
  <si>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</si>
  <si>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</si>
  <si>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</si>
  <si>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</si>
  <si>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</si>
  <si>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</si>
  <si>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</si>
  <si>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</si>
  <si>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</si>
  <si>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</si>
  <si>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</si>
  <si>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</si>
  <si>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</si>
  <si>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</si>
  <si>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</si>
  <si>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</si>
  <si>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</si>
  <si>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</si>
  <si>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</si>
  <si>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</si>
  <si>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</si>
  <si>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</si>
  <si>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</si>
  <si>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</si>
  <si>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</si>
  <si>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</si>
  <si>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</si>
  <si>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</si>
  <si>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</si>
  <si>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</si>
  <si>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</si>
  <si>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</si>
  <si>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</si>
  <si>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</si>
  <si>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</si>
  <si>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</si>
  <si>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</si>
  <si>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</si>
  <si>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</si>
  <si>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</si>
  <si>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</si>
  <si>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</si>
  <si>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</si>
  <si>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</si>
  <si>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</si>
  <si>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</si>
  <si>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</si>
  <si>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</si>
  <si>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</si>
  <si>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</si>
  <si>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</si>
  <si>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</si>
  <si>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</si>
  <si>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</si>
  <si>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</si>
  <si>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</si>
  <si>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</si>
  <si>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</si>
  <si>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</si>
  <si>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</si>
  <si>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</si>
  <si>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</si>
  <si>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</si>
  <si>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</si>
  <si>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</si>
  <si>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</si>
  <si>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</si>
  <si>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</si>
  <si>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</si>
  <si>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</si>
  <si>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</si>
  <si>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</si>
  <si>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</si>
  <si>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</si>
  <si>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</si>
  <si>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</si>
  <si>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</si>
  <si>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</si>
  <si>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</si>
  <si>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</si>
  <si>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</si>
  <si>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</si>
  <si>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</si>
  <si>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</si>
  <si>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</si>
  <si>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</si>
  <si>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</si>
  <si>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</si>
  <si>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</si>
  <si>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</si>
  <si>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</si>
  <si>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</si>
  <si>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</si>
  <si>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</si>
  <si>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</si>
  <si>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</si>
  <si>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</si>
  <si>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</si>
  <si>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</si>
  <si>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</si>
  <si>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</si>
  <si>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</si>
  <si>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</si>
  <si>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</si>
  <si>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</si>
  <si>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</si>
  <si>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</si>
  <si>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</si>
  <si>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</si>
  <si>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</si>
  <si>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</si>
  <si>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</si>
  <si>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</si>
  <si>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</si>
  <si>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</si>
  <si>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</si>
  <si>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</si>
  <si>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</si>
  <si>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</si>
  <si>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</si>
  <si>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</si>
  <si>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</si>
  <si>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</si>
  <si>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</si>
  <si>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</si>
  <si>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</si>
  <si>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</si>
  <si>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</si>
  <si>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</si>
  <si>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</si>
  <si>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</si>
  <si>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</si>
  <si>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</si>
  <si>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</si>
  <si>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</si>
  <si>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</si>
  <si>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</si>
  <si>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</si>
  <si>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</si>
  <si>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</si>
  <si>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</si>
  <si>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</si>
  <si>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</si>
  <si>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</si>
  <si>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</si>
  <si>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</si>
  <si>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</si>
  <si>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</si>
  <si>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</si>
  <si>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</si>
  <si>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</si>
  <si>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</si>
  <si>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</si>
  <si>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</si>
  <si>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</si>
  <si>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</si>
  <si>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</si>
  <si>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</si>
  <si>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</si>
  <si>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</si>
  <si>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</si>
  <si>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</si>
  <si>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</si>
  <si>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</si>
  <si>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</si>
  <si>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</si>
  <si>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</si>
  <si>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</si>
  <si>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</si>
  <si>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</si>
  <si>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</si>
  <si>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</si>
  <si>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</si>
  <si>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</si>
  <si>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</si>
  <si>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</si>
  <si>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</si>
  <si>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</si>
  <si>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</si>
  <si>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</si>
  <si>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</si>
  <si>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</si>
  <si>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</si>
  <si>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</si>
  <si>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</si>
  <si>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</si>
  <si>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</si>
  <si>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</si>
  <si>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</si>
  <si>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</si>
  <si>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</si>
  <si>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</si>
  <si>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</si>
  <si>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</si>
  <si>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</si>
  <si>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</si>
  <si>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</si>
  <si>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</si>
  <si>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</si>
  <si>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</si>
  <si>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</si>
  <si>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</si>
  <si>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</si>
  <si>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</si>
  <si>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</si>
  <si>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</si>
  <si>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</si>
  <si>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</si>
  <si>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</si>
  <si>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</si>
  <si>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</si>
  <si>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</si>
  <si>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</si>
  <si>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</si>
  <si>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</si>
  <si>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</si>
  <si>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</si>
  <si>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</si>
  <si>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</si>
  <si>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</si>
  <si>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</si>
  <si>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</si>
  <si>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</si>
  <si>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</si>
  <si>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</si>
  <si>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</si>
  <si>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</si>
  <si>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</si>
  <si>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</si>
  <si>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</si>
  <si>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</si>
  <si>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</si>
  <si>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</si>
  <si>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</si>
  <si>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</si>
  <si>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</si>
  <si>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</si>
  <si>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</si>
  <si>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</si>
  <si>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</si>
  <si>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</si>
  <si>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</si>
  <si>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</si>
  <si>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</si>
  <si>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</si>
  <si>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</si>
  <si>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</si>
  <si>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</si>
  <si>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</si>
  <si>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</si>
  <si>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</si>
  <si>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</si>
  <si>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</si>
  <si>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</si>
  <si>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</si>
  <si>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</si>
  <si>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</si>
  <si>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</si>
  <si>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</si>
  <si>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</si>
  <si>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</si>
  <si>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</si>
  <si>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</si>
  <si>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</si>
  <si>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</si>
  <si>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</si>
  <si>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</si>
  <si>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</si>
  <si>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</si>
  <si>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</si>
  <si>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</si>
  <si>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</si>
  <si>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</si>
  <si>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</si>
  <si>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</si>
  <si>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</si>
  <si>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</si>
  <si>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</si>
  <si>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</si>
  <si>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</si>
  <si>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</si>
  <si>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</si>
  <si>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</si>
  <si>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</si>
  <si>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</si>
  <si>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</si>
  <si>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</si>
  <si>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</si>
  <si>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</si>
  <si>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</si>
  <si>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</si>
  <si>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</si>
  <si>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</si>
  <si>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</si>
  <si>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</si>
  <si>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</si>
  <si>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</si>
  <si>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</si>
  <si>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</si>
  <si>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</si>
  <si>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</si>
  <si>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</si>
  <si>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</si>
  <si>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</si>
  <si>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</si>
  <si>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</si>
  <si>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</si>
  <si>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</si>
  <si>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</si>
  <si>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</si>
  <si>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</si>
  <si>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</si>
  <si>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</si>
  <si>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</si>
  <si>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</si>
  <si>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</si>
  <si>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</si>
  <si>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</si>
  <si>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</si>
  <si>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</si>
  <si>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</si>
  <si>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</si>
  <si>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</si>
  <si>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</si>
  <si>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</si>
  <si>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</si>
  <si>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</si>
  <si>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</si>
  <si>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</si>
  <si>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</si>
  <si>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</si>
  <si>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</si>
  <si>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</si>
  <si>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</si>
  <si>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</si>
  <si>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</si>
  <si>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</si>
  <si>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</si>
  <si>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</si>
  <si>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</si>
  <si>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</si>
  <si>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</si>
  <si>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</si>
  <si>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</si>
  <si>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</si>
  <si>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</si>
  <si>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</si>
  <si>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</si>
  <si>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</si>
  <si>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</si>
  <si>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</si>
  <si>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</si>
  <si>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</si>
  <si>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</si>
  <si>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</si>
  <si>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</si>
  <si>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</si>
  <si>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</si>
  <si>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</si>
  <si>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</si>
  <si>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</si>
  <si>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</si>
  <si>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</si>
  <si>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</si>
  <si>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</si>
  <si>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</si>
  <si>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</si>
  <si>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</si>
  <si>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</si>
  <si>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</si>
  <si>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</si>
  <si>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</si>
  <si>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</si>
  <si>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</si>
  <si>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</si>
  <si>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</si>
  <si>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</si>
  <si>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</si>
  <si>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</si>
  <si>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</si>
  <si>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</si>
  <si>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</si>
  <si>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</si>
  <si>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</si>
  <si>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</si>
  <si>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</si>
  <si>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</si>
  <si>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</si>
  <si>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</si>
  <si>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</si>
  <si>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</si>
  <si>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</si>
  <si>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</si>
  <si>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</si>
  <si>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</si>
  <si>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</si>
  <si>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</si>
  <si>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</si>
  <si>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</si>
  <si>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</si>
  <si>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</si>
  <si>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</si>
  <si>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</si>
  <si>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</si>
  <si>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</si>
  <si>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</si>
  <si>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</si>
  <si>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</si>
  <si>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</si>
  <si>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</si>
  <si>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</si>
  <si>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</si>
  <si>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</si>
  <si>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</si>
  <si>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</si>
  <si>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</si>
  <si>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</si>
  <si>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</si>
  <si>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</si>
  <si>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</si>
  <si>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</si>
  <si>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</si>
  <si>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</si>
  <si>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</si>
  <si>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</si>
  <si>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</si>
  <si>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</si>
  <si>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</si>
  <si>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</si>
  <si>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</si>
  <si>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</si>
  <si>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</si>
  <si>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</si>
  <si>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</si>
  <si>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</si>
  <si>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</si>
  <si>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</si>
  <si>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</si>
  <si>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</si>
  <si>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</si>
  <si>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</si>
  <si>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</si>
  <si>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</si>
  <si>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</si>
  <si>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</si>
  <si>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</si>
  <si>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</si>
  <si>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</si>
  <si>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</si>
  <si>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</si>
  <si>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</si>
  <si>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</si>
  <si>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</si>
  <si>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</si>
  <si>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</si>
  <si>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</si>
  <si>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</si>
  <si>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</si>
  <si>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</si>
  <si>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</si>
  <si>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</si>
  <si>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</si>
  <si>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</si>
  <si>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</si>
  <si>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</si>
  <si>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</si>
  <si>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</si>
  <si>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</si>
  <si>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</si>
  <si>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</si>
  <si>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</si>
  <si>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</si>
  <si>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</si>
  <si>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</si>
  <si>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</si>
  <si>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</si>
  <si>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</si>
  <si>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</si>
  <si>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</si>
  <si>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</si>
  <si>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</si>
  <si>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</si>
  <si>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</si>
  <si>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</si>
  <si>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</si>
  <si>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</si>
  <si>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</si>
  <si>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</si>
  <si>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</si>
  <si>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</si>
  <si>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</si>
  <si>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</si>
  <si>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</si>
  <si>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</si>
  <si>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</si>
  <si>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</si>
  <si>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</si>
  <si>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</si>
  <si>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</si>
  <si>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</si>
  <si>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</si>
  <si>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</si>
  <si>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</si>
  <si>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</si>
  <si>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</si>
  <si>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</si>
  <si>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</si>
  <si>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</si>
  <si>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</si>
  <si>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</si>
  <si>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</si>
  <si>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</si>
  <si>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</si>
  <si>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</si>
  <si>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</si>
  <si>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</si>
  <si>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</si>
  <si>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</si>
  <si>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</si>
  <si>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</si>
  <si>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</si>
  <si>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</si>
  <si>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</si>
  <si>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</si>
  <si>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</si>
  <si>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</si>
  <si>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</si>
  <si>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</si>
  <si>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</si>
  <si>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</si>
  <si>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</si>
  <si>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</si>
  <si>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</si>
  <si>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</si>
  <si>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</si>
  <si>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</si>
  <si>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</si>
  <si>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</si>
  <si>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</si>
  <si>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</si>
  <si>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</si>
  <si>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</si>
  <si>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</si>
  <si>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</si>
  <si>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</si>
  <si>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</si>
  <si>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</si>
  <si>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</si>
  <si>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</si>
  <si>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</si>
  <si>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</si>
  <si>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</si>
  <si>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</si>
  <si>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</si>
  <si>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</si>
  <si>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</si>
  <si>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</si>
  <si>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</si>
  <si>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</si>
  <si>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</si>
  <si>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</si>
  <si>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</si>
  <si>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</si>
  <si>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</si>
  <si>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</si>
  <si>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</si>
  <si>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</si>
  <si>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</si>
  <si>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</si>
  <si>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</si>
  <si>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</si>
  <si>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</si>
  <si>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</si>
  <si>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</si>
  <si>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</si>
  <si>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</si>
  <si>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</si>
  <si>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</si>
  <si>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</si>
  <si>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</si>
  <si>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</si>
  <si>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</si>
  <si>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</si>
  <si>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</si>
  <si>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</si>
  <si>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</si>
  <si>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</si>
  <si>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</si>
  <si>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</si>
  <si>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</si>
  <si>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</si>
  <si>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</si>
  <si>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</si>
  <si>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</si>
  <si>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</si>
  <si>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</si>
  <si>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</si>
  <si>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</si>
  <si>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</si>
  <si>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</si>
  <si>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</si>
  <si>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</si>
  <si>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</si>
  <si>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</si>
  <si>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</si>
  <si>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</si>
  <si>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</si>
  <si>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</si>
  <si>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</si>
  <si>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</si>
  <si>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</si>
  <si>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</si>
  <si>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</si>
  <si>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</si>
  <si>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</si>
  <si>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</si>
  <si>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</si>
  <si>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</si>
  <si>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</si>
  <si>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</si>
  <si>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</si>
  <si>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</si>
  <si>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</si>
  <si>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</si>
  <si>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</si>
  <si>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</si>
  <si>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</si>
  <si>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</si>
  <si>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</si>
  <si>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</si>
  <si>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</si>
  <si>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</si>
  <si>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</si>
  <si>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</si>
  <si>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</si>
  <si>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</si>
  <si>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</si>
  <si>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</si>
  <si>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</si>
  <si>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</si>
  <si>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</si>
  <si>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</si>
  <si>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</si>
  <si>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</si>
  <si>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</si>
  <si>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</si>
  <si>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</si>
  <si>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</si>
  <si>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</si>
  <si>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</si>
  <si>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</si>
  <si>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</si>
  <si>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</si>
  <si>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</si>
  <si>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</si>
  <si>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</si>
  <si>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</si>
  <si>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</si>
  <si>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</si>
  <si>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</si>
  <si>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</si>
  <si>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</si>
  <si>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</si>
  <si>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</si>
  <si>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</si>
  <si>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</si>
  <si>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</si>
  <si>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</si>
  <si>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</si>
  <si>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</si>
  <si>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</si>
  <si>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</si>
  <si>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</si>
  <si>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</si>
  <si>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</si>
  <si>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</si>
  <si>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</si>
  <si>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</si>
  <si>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</si>
  <si>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</si>
  <si>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</si>
  <si>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</si>
  <si>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</si>
  <si>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</si>
  <si>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</si>
  <si>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</si>
  <si>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</si>
  <si>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</si>
  <si>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</si>
  <si>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</si>
  <si>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</si>
  <si>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</si>
  <si>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</si>
  <si>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</si>
  <si>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</si>
  <si>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</si>
  <si>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</si>
  <si>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</si>
  <si>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</si>
  <si>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</si>
  <si>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</si>
  <si>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</si>
  <si>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</si>
  <si>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</si>
  <si>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</si>
  <si>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</si>
  <si>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</si>
  <si>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</si>
  <si>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</si>
  <si>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</si>
  <si>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</si>
  <si>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</si>
  <si>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</si>
  <si>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</si>
  <si>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</si>
  <si>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</si>
  <si>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</si>
  <si>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</si>
  <si>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</si>
  <si>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</si>
  <si>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</si>
  <si>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</si>
  <si>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</si>
  <si>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</si>
  <si>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</si>
  <si>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</si>
  <si>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</si>
  <si>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</si>
  <si>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</si>
  <si>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</si>
  <si>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</si>
  <si>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</si>
  <si>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</si>
  <si>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</si>
  <si>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</si>
  <si>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</si>
  <si>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</si>
  <si>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</si>
  <si>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</si>
  <si>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</si>
  <si>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</si>
  <si>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</si>
  <si>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</si>
  <si>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</si>
  <si>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</si>
  <si>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</si>
  <si>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</si>
  <si>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</si>
  <si>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</si>
  <si>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</si>
  <si>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</si>
  <si>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</si>
  <si>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</si>
  <si>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</si>
  <si>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</si>
  <si>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</si>
  <si>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</si>
  <si>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</si>
  <si>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</si>
  <si>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</si>
  <si>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</si>
  <si>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</si>
  <si>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</si>
  <si>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</si>
  <si>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</si>
  <si>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</si>
  <si>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</si>
  <si>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</si>
  <si>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</si>
  <si>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</si>
  <si>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</si>
  <si>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</si>
  <si>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</si>
  <si>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</si>
  <si>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</si>
  <si>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</si>
  <si>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</si>
  <si>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</si>
  <si>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</si>
  <si>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</si>
  <si>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</si>
  <si>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</si>
  <si>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</si>
  <si>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</si>
  <si>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</si>
  <si>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</si>
  <si>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</si>
  <si>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</si>
  <si>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</si>
  <si>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</si>
  <si>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</si>
  <si>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</si>
  <si>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</si>
  <si>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</si>
  <si>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</si>
  <si>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</si>
  <si>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</si>
  <si>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</si>
  <si>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</si>
  <si>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</si>
  <si>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</si>
  <si>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</si>
  <si>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</si>
  <si>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</si>
  <si>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</si>
  <si>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</si>
  <si>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</si>
  <si>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</si>
  <si>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</si>
  <si>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</si>
  <si>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</si>
  <si>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</si>
  <si>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</si>
  <si>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</si>
  <si>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</si>
  <si>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</si>
  <si>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</si>
  <si>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</si>
  <si>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</si>
  <si>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</si>
  <si>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</si>
  <si>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</si>
  <si>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</si>
  <si>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</si>
  <si>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</si>
  <si>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</si>
  <si>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</si>
  <si>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</si>
  <si>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</si>
  <si>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</si>
  <si>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</si>
  <si>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</si>
  <si>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</si>
  <si>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</si>
  <si>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</si>
  <si>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</si>
  <si>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</si>
  <si>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</si>
  <si>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</si>
  <si>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</si>
  <si>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</si>
  <si>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</si>
  <si>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</si>
  <si>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</si>
  <si>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</si>
  <si>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</si>
  <si>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</si>
  <si>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</si>
  <si>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</si>
  <si>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</si>
  <si>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</si>
  <si>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</si>
  <si>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</si>
  <si>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</si>
  <si>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</si>
  <si>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</si>
  <si>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</si>
  <si>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</si>
  <si>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</si>
  <si>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</si>
  <si>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</si>
  <si>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</si>
  <si>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</si>
  <si>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</si>
  <si>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</si>
  <si>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</si>
  <si>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</si>
  <si>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</si>
  <si>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</si>
  <si>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</si>
  <si>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</si>
  <si>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</si>
  <si>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</si>
  <si>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</si>
  <si>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</si>
  <si>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</si>
  <si>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</si>
  <si>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</si>
  <si>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</si>
  <si>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</si>
  <si>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</si>
  <si>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</si>
  <si>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</si>
  <si>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</si>
  <si>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</si>
  <si>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</si>
  <si>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</si>
  <si>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</si>
  <si>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</si>
  <si>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</si>
  <si>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</si>
  <si>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</si>
  <si>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</si>
  <si>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</si>
  <si>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</si>
  <si>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</si>
  <si>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</si>
  <si>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</si>
  <si>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</si>
  <si>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</si>
  <si>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</si>
  <si>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</si>
  <si>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</si>
  <si>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</si>
  <si>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</si>
  <si>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</si>
  <si>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</si>
  <si>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</si>
  <si>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</si>
  <si>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</si>
  <si>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</si>
  <si>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</si>
  <si>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</si>
  <si>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</si>
  <si>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</si>
  <si>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</si>
  <si>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</si>
  <si>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</si>
  <si>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</si>
  <si>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</si>
  <si>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</si>
  <si>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</si>
  <si>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</si>
  <si>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</si>
  <si>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</si>
  <si>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</si>
  <si>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</si>
  <si>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</si>
  <si>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</si>
  <si>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</si>
  <si>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</si>
  <si>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</si>
  <si>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</si>
  <si>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</si>
  <si>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</si>
  <si>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</si>
  <si>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</si>
  <si>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</si>
  <si>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</si>
  <si>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</si>
  <si>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</si>
  <si>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</si>
  <si>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</si>
  <si>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</si>
  <si>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</si>
  <si>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</si>
  <si>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</si>
  <si>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</si>
  <si>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</si>
  <si>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</si>
  <si>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</si>
  <si>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</si>
  <si>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</si>
  <si>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</si>
  <si>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</si>
  <si>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</si>
  <si>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</si>
  <si>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</si>
  <si>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</si>
  <si>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</si>
  <si>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</si>
  <si>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</si>
  <si>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</si>
  <si>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</si>
  <si>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</si>
  <si>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</si>
  <si>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</si>
  <si>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</si>
  <si>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</si>
  <si>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</si>
  <si>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</si>
  <si>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</si>
  <si>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</si>
  <si>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</si>
  <si>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</si>
  <si>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</si>
  <si>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</si>
  <si>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</si>
  <si>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</si>
  <si>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</si>
  <si>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</si>
  <si>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</si>
  <si>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</si>
  <si>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</si>
  <si>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</si>
  <si>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</si>
  <si>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</si>
  <si>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</si>
  <si>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</si>
  <si>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</si>
  <si>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</si>
  <si>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</si>
  <si>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</si>
  <si>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</si>
  <si>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</si>
  <si>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</si>
  <si>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</si>
  <si>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</si>
  <si>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</si>
  <si>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</si>
  <si>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</si>
  <si>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</si>
  <si>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</si>
  <si>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</si>
  <si>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</si>
  <si>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</si>
  <si>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</si>
  <si>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</si>
  <si>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</si>
  <si>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</si>
  <si>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</si>
  <si>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</si>
  <si>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</si>
  <si>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</si>
  <si>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</si>
  <si>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</si>
  <si>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</si>
  <si>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</si>
  <si>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</si>
  <si>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</si>
  <si>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</si>
  <si>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</si>
  <si>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</si>
  <si>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</si>
  <si>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</si>
  <si>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</si>
  <si>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</si>
  <si>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</si>
  <si>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</si>
  <si>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</si>
  <si>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</si>
  <si>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</si>
  <si>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</si>
  <si>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</si>
  <si>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</si>
  <si>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</si>
  <si>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</si>
  <si>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</si>
  <si>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</si>
  <si>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</si>
  <si>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</si>
  <si>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</si>
  <si>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</si>
  <si>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</si>
  <si>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</si>
  <si>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</si>
  <si>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</si>
  <si>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</si>
  <si>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</si>
  <si>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</si>
  <si>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</si>
  <si>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</si>
  <si>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</si>
  <si>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</si>
  <si>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</si>
  <si>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</si>
  <si>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</si>
  <si>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</si>
  <si>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</si>
  <si>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</si>
  <si>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</si>
  <si>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</si>
  <si>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</si>
  <si>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</si>
  <si>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</si>
  <si>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</si>
  <si>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</si>
  <si>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</si>
  <si>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</si>
  <si>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</si>
  <si>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</si>
  <si>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</si>
  <si>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</si>
  <si>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</si>
  <si>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</si>
  <si>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</si>
  <si>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</si>
  <si>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</si>
  <si>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</si>
  <si>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</si>
  <si>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</si>
  <si>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</si>
  <si>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</si>
  <si>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</si>
  <si>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</si>
  <si>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</si>
  <si>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</si>
  <si>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</si>
  <si>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</si>
  <si>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</si>
  <si>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</si>
  <si>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</si>
  <si>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</si>
  <si>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</si>
  <si>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</si>
  <si>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</si>
  <si>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</si>
  <si>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</si>
  <si>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</si>
  <si>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</si>
  <si>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</si>
  <si>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</si>
  <si>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</si>
  <si>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</si>
  <si>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</si>
  <si>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</si>
  <si>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</si>
  <si>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</si>
  <si>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</si>
  <si>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</si>
  <si>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</si>
  <si>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</si>
  <si>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</si>
  <si>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</si>
  <si>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</si>
  <si>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</si>
  <si>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</si>
  <si>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</si>
  <si>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</si>
  <si>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</si>
  <si>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</si>
  <si>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</si>
  <si>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</si>
  <si>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</si>
  <si>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</si>
  <si>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</si>
  <si>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</si>
  <si>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</si>
  <si>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</si>
  <si>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</si>
  <si>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</si>
  <si>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</si>
  <si>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</si>
  <si>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</si>
  <si>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</si>
  <si>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</si>
  <si>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</si>
  <si>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</si>
  <si>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</si>
  <si>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</si>
  <si>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</si>
  <si>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</si>
  <si>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</si>
  <si>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</si>
  <si>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</si>
  <si>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</si>
  <si>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</si>
  <si>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</si>
  <si>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</si>
  <si>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</si>
  <si>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</si>
  <si>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</si>
  <si>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</si>
  <si>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</si>
  <si>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</si>
  <si>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</si>
  <si>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</si>
  <si>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</si>
  <si>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</si>
  <si>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</si>
  <si>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</si>
  <si>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</si>
  <si>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</si>
  <si>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</si>
  <si>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</si>
  <si>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</si>
  <si>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</si>
  <si>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</si>
  <si>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</si>
  <si>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</si>
  <si>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</si>
  <si>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</si>
  <si>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</si>
  <si>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</si>
  <si>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</si>
  <si>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</si>
  <si>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</si>
  <si>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</si>
  <si>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</si>
  <si>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</si>
  <si>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</si>
  <si>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</si>
  <si>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</si>
  <si>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</si>
  <si>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</si>
  <si>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</si>
  <si>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</si>
  <si>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</si>
  <si>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</si>
  <si>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</si>
  <si>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</si>
  <si>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</si>
  <si>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</si>
  <si>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</si>
  <si>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</si>
  <si>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</si>
  <si>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</si>
  <si>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</si>
  <si>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</si>
  <si>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</si>
  <si>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</si>
  <si>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</si>
  <si>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</si>
  <si>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</si>
  <si>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</si>
  <si>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</si>
  <si>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</si>
  <si>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</si>
  <si>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</si>
  <si>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</si>
  <si>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</si>
  <si>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</si>
  <si>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</si>
  <si>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</si>
  <si>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</si>
  <si>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</si>
  <si>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</si>
  <si>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</si>
  <si>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</si>
  <si>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</si>
  <si>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</si>
  <si>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</si>
  <si>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</si>
  <si>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</si>
  <si>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</si>
  <si>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</si>
  <si>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</si>
  <si>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</si>
  <si>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</si>
  <si>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</si>
  <si>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</si>
  <si>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</si>
  <si>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</si>
  <si>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</si>
  <si>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</si>
  <si>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</si>
  <si>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</si>
  <si>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</si>
  <si>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</si>
  <si>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</si>
  <si>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</si>
  <si>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</si>
  <si>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</si>
  <si>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</si>
  <si>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</si>
  <si>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</si>
  <si>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</si>
  <si>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</si>
  <si>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</si>
  <si>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</si>
  <si>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</si>
  <si>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</si>
  <si>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</si>
  <si>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</si>
  <si>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</si>
  <si>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</si>
  <si>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</si>
  <si>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</si>
  <si>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</si>
  <si>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</si>
  <si>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</si>
  <si>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</si>
  <si>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</si>
  <si>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</si>
  <si>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</si>
  <si>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</si>
  <si>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</si>
  <si>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</si>
  <si>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</si>
  <si>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</si>
  <si>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</si>
  <si>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</si>
  <si>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</si>
  <si>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</si>
  <si>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</si>
  <si>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</si>
  <si>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</si>
  <si>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</si>
  <si>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</si>
  <si>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</si>
  <si>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</si>
  <si>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</si>
  <si>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</si>
  <si>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</si>
  <si>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</si>
  <si>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</si>
  <si>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</si>
  <si>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</si>
  <si>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</si>
  <si>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</si>
  <si>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</si>
  <si>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</si>
  <si>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</si>
  <si>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</si>
  <si>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</si>
  <si>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</si>
  <si>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</si>
  <si>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</si>
  <si>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</si>
  <si>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</si>
  <si>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</si>
  <si>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</si>
  <si>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</si>
  <si>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</si>
  <si>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</si>
  <si>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</si>
  <si>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</si>
  <si>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</si>
  <si>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</si>
  <si>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</si>
  <si>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</si>
  <si>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</si>
  <si>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</si>
  <si>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</si>
  <si>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</si>
  <si>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</si>
  <si>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</si>
  <si>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</si>
  <si>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</si>
  <si>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</si>
  <si>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</si>
  <si>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</si>
  <si>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</si>
  <si>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</si>
  <si>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</si>
  <si>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</si>
  <si>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</si>
  <si>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</si>
  <si>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</si>
  <si>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</si>
  <si>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</si>
  <si>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</si>
  <si>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</si>
  <si>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</si>
  <si>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</si>
  <si>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</si>
  <si>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</si>
  <si>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</si>
  <si>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</si>
  <si>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</si>
  <si>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</si>
  <si>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</si>
  <si>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</si>
  <si>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</si>
  <si>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</si>
  <si>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</si>
  <si>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</si>
  <si>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</si>
  <si>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</si>
  <si>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</si>
  <si>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</si>
  <si>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</si>
  <si>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</si>
  <si>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</si>
  <si>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</si>
  <si>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</si>
  <si>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</si>
  <si>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</si>
  <si>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</si>
  <si>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</si>
  <si>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</si>
  <si>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</si>
  <si>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</si>
  <si>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</si>
  <si>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</si>
  <si>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</si>
  <si>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</si>
  <si>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</si>
  <si>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</si>
  <si>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</si>
  <si>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</si>
  <si>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</si>
  <si>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</si>
  <si>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</si>
  <si>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</si>
  <si>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</si>
  <si>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</si>
  <si>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</si>
  <si>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</si>
  <si>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</si>
  <si>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</si>
  <si>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</si>
  <si>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</si>
  <si>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</si>
  <si>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</si>
  <si>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</si>
  <si>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</si>
  <si>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</si>
  <si>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</si>
  <si>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</si>
  <si>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</si>
  <si>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</si>
  <si>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</si>
  <si>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</si>
  <si>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</si>
  <si>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</si>
  <si>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</si>
  <si>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</si>
  <si>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</si>
  <si>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</si>
  <si>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</si>
  <si>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</si>
  <si>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</si>
  <si>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</si>
  <si>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</si>
  <si>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</si>
  <si>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</si>
  <si>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</si>
  <si>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</si>
  <si>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</si>
  <si>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</si>
  <si>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</si>
  <si>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</si>
  <si>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</si>
  <si>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</si>
  <si>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</si>
  <si>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</si>
  <si>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</si>
  <si>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</si>
  <si>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</si>
  <si>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</si>
  <si>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</si>
  <si>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</si>
  <si>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</si>
  <si>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</si>
  <si>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</si>
  <si>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</si>
  <si>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</si>
  <si>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</si>
  <si>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</si>
  <si>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</si>
  <si>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</si>
  <si>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</si>
  <si>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</si>
  <si>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</si>
  <si>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</si>
  <si>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</si>
  <si>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</si>
  <si>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</si>
  <si>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</si>
  <si>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</si>
  <si>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</si>
  <si>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</si>
  <si>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</si>
  <si>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</si>
  <si>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</si>
  <si>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</si>
  <si>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</si>
  <si>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</si>
  <si>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</si>
  <si>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</si>
  <si>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</si>
  <si>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</si>
  <si>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</si>
  <si>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</si>
  <si>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</si>
  <si>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</si>
  <si>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</si>
  <si>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</si>
  <si>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</si>
  <si>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</si>
  <si>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</si>
  <si>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</si>
  <si>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</si>
  <si>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</si>
  <si>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</si>
  <si>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</si>
  <si>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</si>
  <si>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</si>
  <si>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</si>
  <si>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</si>
  <si>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</si>
  <si>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</si>
  <si>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</si>
  <si>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</si>
  <si>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</si>
  <si>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</si>
  <si>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</si>
  <si>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</si>
  <si>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</si>
  <si>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</si>
  <si>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</si>
  <si>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</si>
  <si>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</si>
  <si>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</si>
  <si>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</si>
  <si>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</si>
  <si>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</si>
  <si>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</si>
  <si>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</si>
  <si>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</si>
  <si>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</si>
  <si>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</si>
  <si>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</si>
  <si>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</si>
  <si>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</si>
  <si>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</si>
  <si>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</si>
  <si>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</si>
  <si>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</si>
  <si>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</si>
  <si>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</si>
  <si>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</si>
  <si>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</si>
  <si>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</si>
  <si>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</si>
  <si>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</si>
  <si>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</si>
  <si>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</si>
  <si>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</si>
  <si>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</si>
  <si>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</si>
  <si>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</si>
  <si>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</si>
  <si>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</si>
  <si>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</si>
  <si>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</si>
  <si>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</si>
  <si>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</si>
  <si>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</si>
  <si>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</si>
  <si>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</si>
  <si>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</si>
  <si>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</si>
  <si>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</si>
  <si>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</si>
  <si>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</si>
  <si>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</si>
  <si>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</si>
  <si>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</si>
  <si>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</si>
  <si>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</si>
  <si>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</si>
  <si>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</si>
  <si>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</si>
  <si>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</si>
  <si>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</si>
  <si>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</si>
  <si>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</si>
  <si>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</si>
  <si>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</si>
  <si>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</si>
  <si>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</si>
  <si>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</si>
  <si>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</si>
  <si>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</si>
  <si>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</si>
  <si>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</si>
  <si>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</si>
  <si>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</si>
  <si>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</si>
  <si>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</si>
  <si>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</si>
  <si>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</si>
  <si>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</si>
  <si>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</si>
  <si>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</si>
  <si>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</si>
  <si>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</si>
  <si>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</si>
  <si>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</si>
  <si>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</si>
  <si>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</si>
  <si>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</si>
  <si>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</si>
  <si>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</si>
  <si>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</si>
  <si>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</si>
  <si>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</si>
  <si>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</si>
  <si>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</si>
  <si>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</si>
  <si>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</si>
  <si>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</si>
  <si>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</si>
  <si>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</si>
  <si>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</si>
  <si>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</si>
  <si>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</si>
  <si>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</si>
  <si>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</si>
  <si>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</si>
  <si>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</si>
  <si>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</si>
  <si>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</si>
  <si>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</si>
  <si>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</si>
  <si>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</si>
  <si>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</si>
  <si>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</si>
  <si>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</si>
  <si>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</si>
  <si>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</si>
  <si>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</si>
  <si>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</si>
  <si>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</si>
  <si>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</si>
  <si>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</si>
  <si>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</si>
  <si>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</si>
  <si>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</si>
  <si>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</si>
  <si>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</si>
  <si>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</si>
  <si>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</si>
  <si>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</si>
  <si>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</si>
  <si>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</si>
  <si>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</si>
  <si>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</si>
  <si>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</si>
  <si>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</si>
  <si>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</si>
  <si>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</si>
  <si>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</si>
  <si>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</si>
  <si>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</si>
  <si>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</si>
  <si>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</si>
  <si>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</si>
  <si>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</si>
  <si>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</si>
  <si>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</si>
  <si>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</si>
  <si>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</si>
  <si>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</si>
  <si>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</si>
  <si>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</si>
  <si>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</si>
  <si>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</si>
  <si>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</si>
  <si>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</si>
  <si>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</si>
  <si>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</si>
  <si>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</si>
  <si>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</si>
  <si>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</si>
  <si>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</si>
  <si>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</si>
  <si>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</si>
  <si>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</si>
  <si>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</si>
  <si>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</si>
  <si>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</si>
  <si>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</si>
  <si>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</si>
  <si>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</si>
  <si>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</si>
  <si>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</si>
  <si>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</si>
  <si>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</si>
  <si>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</si>
  <si>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</si>
  <si>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</si>
  <si>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</si>
  <si>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</si>
  <si>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</si>
  <si>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</si>
  <si>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</si>
  <si>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</si>
  <si>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</si>
  <si>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</si>
  <si>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</si>
  <si>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</si>
  <si>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</si>
  <si>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</si>
  <si>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</si>
  <si>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</si>
  <si>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</si>
  <si>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</si>
  <si>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</si>
  <si>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</si>
  <si>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</si>
  <si>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</si>
  <si>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</si>
  <si>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</si>
  <si>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</si>
  <si>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</si>
  <si>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</si>
  <si>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</si>
  <si>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</si>
  <si>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</si>
  <si>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</si>
  <si>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</si>
  <si>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</si>
  <si>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</si>
  <si>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</si>
  <si>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</si>
  <si>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</si>
  <si>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</si>
  <si>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</si>
  <si>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</si>
  <si>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</si>
  <si>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</si>
  <si>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</si>
  <si>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</si>
  <si>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</si>
  <si>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</si>
  <si>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</si>
  <si>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</si>
  <si>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</si>
  <si>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</si>
  <si>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</si>
  <si>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</si>
  <si>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</si>
  <si>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</si>
  <si>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</si>
  <si>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</si>
  <si>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</si>
  <si>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</si>
  <si>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</si>
  <si>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</si>
  <si>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</si>
  <si>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</si>
  <si>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</si>
  <si>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</si>
  <si>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</si>
  <si>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</si>
  <si>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</si>
  <si>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</si>
  <si>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</si>
  <si>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</si>
  <si>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</si>
  <si>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</si>
  <si>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</si>
  <si>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</si>
  <si>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</si>
  <si>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</si>
  <si>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</si>
  <si>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</si>
  <si>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</si>
  <si>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</si>
  <si>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</si>
  <si>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</si>
  <si>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</si>
  <si>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</si>
  <si>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</si>
  <si>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</si>
  <si>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</si>
  <si>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</si>
  <si>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</si>
  <si>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</si>
  <si>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</si>
  <si>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</si>
  <si>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</si>
  <si>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</si>
  <si>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</si>
  <si>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</si>
  <si>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</si>
  <si>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</si>
  <si>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</si>
  <si>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</si>
  <si>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</si>
  <si>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</si>
  <si>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</si>
  <si>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</si>
  <si>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</si>
  <si>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</si>
  <si>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</si>
  <si>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</si>
  <si>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</si>
  <si>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</si>
  <si>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</si>
  <si>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</si>
  <si>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</si>
  <si>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</si>
  <si>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</si>
  <si>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</si>
  <si>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</si>
  <si>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</si>
  <si>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</si>
  <si>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</si>
  <si>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</si>
  <si>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</si>
  <si>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</si>
  <si>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</si>
  <si>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</si>
  <si>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</si>
  <si>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</si>
  <si>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</si>
  <si>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</si>
  <si>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</si>
  <si>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</si>
  <si>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</si>
  <si>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</si>
  <si>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</si>
  <si>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</si>
  <si>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</si>
  <si>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</si>
  <si>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</si>
  <si>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</si>
  <si>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</si>
  <si>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</si>
  <si>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</si>
  <si>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</si>
  <si>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</si>
  <si>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</si>
  <si>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</si>
  <si>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</si>
  <si>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</si>
  <si>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</si>
  <si>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</si>
  <si>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</si>
  <si>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</si>
  <si>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</si>
  <si>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</si>
  <si>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</si>
  <si>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</si>
  <si>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</si>
  <si>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</si>
  <si>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</si>
  <si>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</si>
  <si>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</si>
  <si>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</si>
  <si>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</si>
  <si>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</si>
  <si>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</si>
  <si>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</si>
  <si>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</si>
  <si>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</si>
  <si>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</si>
  <si>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</si>
  <si>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</si>
  <si>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</si>
  <si>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</si>
  <si>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</si>
  <si>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</si>
  <si>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</si>
  <si>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</si>
  <si>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</si>
  <si>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</si>
  <si>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</si>
  <si>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</si>
  <si>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</si>
  <si>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</si>
  <si>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</si>
  <si>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</si>
  <si>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</si>
  <si>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</si>
  <si>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</si>
  <si>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</si>
  <si>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</si>
  <si>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</si>
  <si>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</si>
  <si>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</si>
  <si>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</si>
  <si>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</si>
  <si>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</si>
  <si>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</si>
  <si>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</si>
  <si>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</si>
  <si>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</si>
  <si>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</si>
  <si>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</si>
  <si>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</si>
  <si>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</si>
  <si>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</si>
  <si>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</si>
  <si>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</si>
  <si>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</si>
  <si>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</si>
  <si>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</si>
  <si>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</si>
  <si>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</si>
  <si>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</si>
  <si>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</si>
  <si>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</si>
  <si>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</si>
  <si>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</si>
  <si>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</si>
  <si>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</si>
  <si>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</si>
  <si>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</si>
  <si>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</si>
  <si>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</si>
  <si>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</si>
  <si>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</si>
  <si>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</si>
  <si>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</si>
  <si>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</si>
  <si>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</si>
  <si>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</si>
  <si>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</si>
  <si>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</si>
  <si>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</si>
  <si>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</si>
  <si>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</si>
  <si>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</si>
  <si>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</si>
  <si>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</si>
  <si>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</si>
  <si>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</si>
  <si>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</si>
  <si>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</si>
  <si>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</si>
  <si>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</si>
  <si>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</si>
  <si>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</si>
  <si>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</si>
  <si>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</si>
  <si>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</si>
  <si>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</si>
  <si>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</si>
  <si>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</si>
  <si>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</si>
  <si>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</si>
  <si>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</si>
  <si>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</si>
  <si>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</si>
  <si>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</si>
  <si>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</si>
  <si>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</si>
  <si>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</si>
  <si>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</si>
  <si>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</si>
  <si>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</si>
  <si>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</si>
  <si>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</si>
  <si>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</si>
  <si>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</si>
  <si>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</si>
  <si>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</si>
  <si>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</si>
  <si>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</si>
  <si>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</si>
  <si>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</si>
  <si>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</si>
  <si>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</si>
  <si>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</si>
  <si>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</si>
  <si>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</si>
  <si>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</si>
  <si>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</si>
  <si>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</si>
  <si>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</si>
  <si>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</si>
  <si>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</si>
  <si>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</si>
  <si>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</si>
  <si>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</si>
  <si>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</si>
  <si>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</si>
  <si>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</si>
  <si>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</si>
  <si>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</si>
  <si>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</si>
  <si>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</si>
  <si>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</si>
  <si>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</si>
  <si>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</si>
  <si>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</si>
  <si>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</si>
  <si>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</si>
  <si>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</si>
  <si>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</si>
  <si>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</si>
  <si>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</si>
  <si>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</si>
  <si>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</si>
  <si>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</si>
  <si>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</si>
  <si>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</si>
  <si>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</si>
  <si>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</si>
  <si>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</si>
  <si>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</si>
  <si>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</si>
  <si>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</si>
  <si>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</si>
  <si>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</si>
  <si>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</si>
  <si>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</si>
  <si>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</si>
  <si>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</si>
  <si>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</si>
  <si>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</si>
  <si>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</si>
  <si>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</si>
  <si>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</si>
  <si>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</si>
  <si>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</si>
  <si>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</si>
  <si>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</si>
  <si>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</si>
  <si>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</si>
  <si>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</si>
  <si>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</si>
  <si>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</si>
  <si>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</si>
  <si>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</si>
  <si>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</si>
  <si>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</si>
  <si>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</si>
  <si>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</si>
  <si>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</si>
  <si>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</si>
  <si>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</si>
  <si>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</si>
  <si>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</si>
  <si>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</si>
  <si>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</si>
  <si>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</si>
  <si>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</si>
  <si>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</si>
  <si>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</si>
  <si>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</si>
  <si>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</si>
  <si>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</si>
  <si>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</si>
  <si>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</si>
  <si>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</si>
  <si>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</si>
  <si>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</si>
  <si>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</si>
  <si>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</si>
  <si>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</si>
  <si>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</si>
  <si>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</si>
  <si>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</si>
  <si>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</si>
  <si>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</si>
  <si>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</si>
  <si>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</si>
  <si>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</si>
  <si>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</si>
  <si>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</si>
  <si>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</si>
  <si>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</si>
  <si>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</si>
  <si>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</si>
  <si>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</si>
  <si>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</si>
  <si>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</si>
  <si>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</si>
  <si>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</si>
  <si>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</si>
  <si>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</si>
  <si>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</si>
  <si>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</si>
  <si>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</si>
  <si>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</si>
  <si>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</si>
  <si>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</si>
  <si>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</si>
  <si>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</si>
  <si>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</si>
  <si>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</si>
  <si>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</si>
  <si>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</si>
  <si>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</si>
  <si>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</si>
  <si>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</si>
  <si>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</si>
  <si>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</si>
  <si>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</si>
  <si>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</si>
  <si>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</si>
  <si>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</si>
  <si>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</si>
  <si>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</si>
  <si>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</si>
  <si>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</si>
  <si>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</si>
  <si>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</si>
  <si>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</si>
  <si>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</si>
  <si>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</si>
  <si>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</si>
  <si>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</si>
  <si>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</si>
  <si>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</si>
  <si>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</si>
  <si>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</si>
  <si>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</si>
  <si>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</si>
  <si>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</si>
  <si>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</si>
  <si>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</si>
  <si>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</si>
  <si>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</si>
  <si>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</si>
  <si>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</si>
  <si>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</si>
  <si>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</si>
  <si>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</si>
  <si>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</si>
  <si>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</si>
  <si>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</si>
  <si>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</si>
  <si>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</si>
  <si>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</si>
  <si>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</si>
  <si>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</si>
  <si>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</si>
  <si>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</si>
  <si>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</si>
  <si>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</si>
  <si>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</si>
  <si>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</si>
  <si>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</si>
  <si>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</si>
  <si>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</si>
  <si>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</si>
  <si>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</si>
  <si>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</si>
  <si>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</si>
  <si>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</si>
  <si>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</si>
  <si>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</si>
  <si>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</si>
  <si>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</si>
  <si>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</si>
  <si>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</si>
  <si>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</si>
  <si>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</si>
  <si>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</si>
  <si>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</si>
  <si>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</si>
  <si>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</si>
  <si>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</si>
  <si>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</si>
  <si>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</si>
  <si>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</si>
  <si>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</si>
  <si>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</si>
  <si>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</si>
  <si>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</si>
  <si>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</si>
  <si>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</si>
  <si>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</si>
  <si>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</si>
  <si>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</si>
  <si>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</si>
  <si>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</si>
  <si>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</si>
  <si>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</si>
  <si>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</si>
  <si>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</si>
  <si>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</si>
  <si>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</si>
  <si>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</si>
  <si>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</si>
  <si>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</si>
  <si>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</si>
  <si>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</si>
  <si>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</si>
  <si>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</si>
  <si>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</si>
  <si>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</si>
  <si>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</si>
  <si>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</si>
  <si>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</si>
  <si>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</si>
  <si>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</si>
  <si>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</si>
  <si>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</si>
  <si>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</si>
  <si>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</si>
  <si>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</si>
  <si>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</si>
  <si>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</si>
  <si>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</si>
  <si>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</si>
  <si>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</si>
  <si>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</si>
  <si>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</si>
  <si>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</si>
  <si>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</si>
  <si>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</si>
  <si>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</si>
  <si>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</si>
  <si>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</si>
  <si>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</si>
  <si>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</si>
  <si>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</si>
  <si>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</si>
  <si>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</si>
  <si>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</si>
  <si>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</si>
  <si>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</si>
  <si>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</si>
  <si>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</si>
  <si>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</si>
  <si>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</si>
  <si>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</si>
  <si>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</si>
  <si>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</si>
  <si>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</si>
  <si>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</si>
  <si>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</si>
  <si>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</si>
  <si>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</si>
  <si>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</si>
  <si>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</si>
  <si>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</si>
  <si>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</si>
  <si>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</si>
  <si>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</si>
  <si>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</si>
  <si>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</si>
  <si>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</si>
  <si>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</si>
  <si>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</si>
  <si>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</si>
  <si>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</si>
  <si>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</si>
  <si>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</si>
  <si>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</si>
  <si>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</si>
  <si>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</si>
  <si>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</si>
  <si>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</si>
  <si>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</si>
  <si>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</si>
  <si>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</si>
  <si>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</si>
  <si>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</si>
  <si>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</si>
  <si>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</si>
  <si>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</si>
  <si>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</si>
  <si>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</si>
  <si>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</si>
  <si>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</si>
  <si>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</si>
  <si>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</si>
  <si>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</si>
  <si>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</si>
  <si>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</si>
  <si>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</si>
  <si>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</si>
  <si>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</si>
  <si>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</si>
  <si>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</si>
  <si>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</si>
  <si>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</si>
  <si>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</si>
  <si>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</si>
  <si>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</si>
  <si>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</si>
  <si>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</si>
  <si>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</si>
  <si>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</si>
  <si>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</si>
  <si>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</si>
  <si>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</si>
  <si>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</si>
  <si>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</si>
  <si>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</si>
  <si>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</si>
  <si>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</si>
  <si>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</si>
  <si>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</si>
  <si>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</si>
  <si>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</si>
  <si>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</si>
  <si>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</si>
  <si>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</si>
  <si>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</si>
  <si>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</si>
  <si>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</si>
  <si>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</si>
  <si>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</si>
  <si>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</si>
  <si>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</si>
  <si>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</si>
  <si>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</si>
  <si>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</si>
  <si>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</si>
  <si>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</si>
  <si>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</si>
  <si>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</si>
  <si>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</si>
  <si>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</si>
  <si>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</si>
  <si>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</si>
  <si>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</si>
  <si>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</si>
  <si>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</si>
  <si>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</si>
  <si>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</si>
  <si>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</si>
  <si>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</si>
  <si>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</si>
  <si>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</si>
  <si>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</si>
  <si>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</si>
  <si>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</si>
  <si>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</si>
  <si>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</si>
  <si>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</si>
  <si>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</si>
  <si>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</si>
  <si>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</si>
  <si>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</si>
  <si>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</si>
  <si>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</si>
  <si>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</si>
  <si>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</si>
  <si>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</si>
  <si>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</si>
  <si>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</si>
  <si>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</si>
  <si>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</si>
  <si>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</si>
  <si>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</si>
  <si>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</si>
  <si>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</si>
  <si>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</si>
  <si>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</si>
  <si>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</si>
  <si>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</si>
  <si>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</si>
  <si>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</si>
  <si>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</si>
  <si>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</si>
  <si>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</si>
  <si>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</si>
  <si>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</si>
  <si>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</si>
  <si>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</si>
  <si>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</si>
  <si>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</si>
  <si>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</si>
  <si>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</si>
  <si>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</si>
  <si>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</si>
  <si>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</si>
  <si>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</si>
  <si>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</si>
  <si>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</si>
  <si>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</si>
  <si>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</si>
  <si>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</si>
  <si>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</si>
  <si>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</si>
  <si>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</si>
  <si>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</si>
  <si>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</si>
  <si>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</si>
  <si>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</si>
  <si>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</si>
  <si>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</si>
  <si>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</si>
  <si>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</si>
  <si>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</si>
  <si>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</si>
  <si>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</si>
  <si>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</si>
  <si>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</si>
  <si>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</si>
  <si>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</si>
  <si>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</si>
  <si>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</si>
  <si>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</si>
  <si>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</si>
  <si>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</si>
  <si>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</si>
  <si>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</si>
  <si>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</si>
  <si>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</si>
  <si>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</si>
  <si>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</si>
  <si>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</si>
  <si>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</si>
  <si>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</si>
  <si>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</si>
  <si>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</si>
  <si>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</si>
  <si>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</si>
  <si>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</si>
  <si>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</si>
  <si>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</si>
  <si>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</si>
  <si>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</si>
  <si>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</si>
  <si>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</si>
  <si>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</si>
  <si>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</si>
  <si>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</si>
  <si>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</si>
  <si>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</si>
  <si>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</si>
  <si>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</si>
  <si>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</si>
  <si>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</si>
  <si>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</si>
  <si>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</si>
  <si>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</si>
  <si>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</si>
  <si>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</si>
  <si>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</si>
  <si>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</si>
  <si>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</si>
  <si>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</si>
  <si>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</si>
  <si>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</si>
  <si>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</si>
  <si>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</si>
  <si>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</si>
  <si>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</si>
  <si>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</si>
  <si>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</si>
  <si>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</si>
  <si>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</si>
  <si>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</si>
  <si>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</si>
  <si>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</si>
  <si>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</si>
  <si>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</si>
  <si>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</si>
  <si>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</si>
  <si>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</si>
  <si>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</si>
  <si>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</si>
  <si>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</si>
  <si>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</si>
  <si>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</si>
  <si>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</si>
  <si>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</si>
  <si>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</si>
  <si>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</si>
  <si>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</si>
  <si>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</si>
  <si>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</si>
  <si>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</si>
  <si>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</si>
  <si>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</si>
  <si>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</si>
  <si>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</si>
  <si>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</si>
  <si>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</si>
  <si>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</si>
  <si>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</si>
  <si>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</si>
  <si>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</si>
  <si>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</si>
  <si>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</si>
  <si>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</si>
  <si>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</si>
  <si>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</si>
  <si>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</si>
  <si>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</si>
  <si>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</si>
  <si>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</si>
  <si>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</si>
  <si>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</si>
  <si>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</si>
  <si>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</si>
  <si>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</si>
  <si>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</si>
  <si>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</si>
  <si>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</si>
  <si>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</si>
  <si>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</si>
  <si>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</si>
  <si>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</si>
  <si>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</si>
  <si>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</si>
  <si>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</si>
  <si>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</si>
  <si>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</si>
  <si>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</si>
  <si>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</si>
  <si>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</si>
  <si>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</si>
  <si>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</si>
  <si>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</si>
  <si>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</si>
  <si>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</si>
  <si>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</si>
  <si>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</si>
  <si>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</si>
  <si>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</si>
  <si>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</si>
  <si>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</si>
  <si>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</si>
  <si>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</si>
  <si>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</si>
  <si>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</si>
  <si>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</si>
  <si>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</si>
  <si>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</si>
  <si>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</si>
  <si>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</si>
  <si>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</si>
  <si>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</si>
  <si>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</si>
  <si>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</si>
  <si>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</si>
  <si>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</si>
  <si>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</si>
  <si>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</si>
  <si>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</si>
  <si>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</si>
  <si>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</si>
  <si>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</si>
  <si>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</si>
  <si>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</si>
  <si>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</si>
  <si>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</si>
  <si>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</si>
  <si>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</si>
  <si>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</si>
  <si>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</si>
  <si>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</si>
  <si>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</si>
  <si>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</si>
  <si>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</si>
  <si>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</si>
  <si>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</si>
  <si>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</si>
  <si>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</si>
  <si>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</si>
  <si>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</si>
  <si>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</si>
  <si>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</si>
  <si>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</si>
  <si>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</si>
  <si>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</si>
  <si>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</si>
  <si>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</si>
  <si>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</si>
  <si>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</si>
  <si>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</si>
  <si>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</si>
  <si>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</si>
  <si>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</si>
  <si>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</si>
  <si>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</si>
  <si>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</si>
  <si>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</si>
  <si>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</si>
  <si>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</si>
  <si>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</si>
  <si>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</si>
  <si>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</si>
  <si>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</si>
  <si>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</si>
  <si>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</si>
  <si>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</si>
  <si>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</si>
  <si>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</si>
  <si>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</si>
  <si>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</si>
  <si>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</si>
  <si>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</si>
  <si>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</si>
  <si>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</si>
  <si>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</si>
  <si>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</si>
  <si>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</si>
  <si>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</si>
  <si>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</si>
  <si>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</si>
  <si>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</si>
  <si>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</si>
  <si>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</si>
  <si>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</si>
  <si>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</si>
  <si>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</si>
  <si>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</si>
  <si>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</si>
  <si>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</si>
  <si>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</si>
  <si>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</si>
  <si>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</si>
  <si>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</si>
  <si>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</si>
  <si>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</si>
  <si>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</si>
  <si>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</si>
  <si>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</si>
  <si>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</si>
  <si>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</si>
  <si>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</si>
  <si>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</si>
  <si>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</si>
  <si>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</si>
  <si>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</si>
  <si>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</si>
  <si>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</si>
  <si>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</si>
  <si>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</si>
  <si>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</si>
  <si>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</si>
  <si>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</si>
  <si>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</si>
  <si>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</si>
  <si>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</si>
  <si>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</si>
  <si>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</si>
  <si>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</si>
  <si>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</si>
  <si>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</si>
  <si>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</si>
  <si>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</si>
  <si>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</si>
  <si>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</si>
  <si>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</si>
  <si>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</si>
  <si>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</si>
  <si>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</si>
  <si>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</si>
  <si>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</si>
  <si>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</si>
  <si>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</si>
  <si>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</si>
  <si>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</si>
  <si>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</si>
  <si>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</si>
  <si>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</si>
  <si>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</si>
  <si>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</si>
  <si>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</si>
  <si>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</si>
  <si>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</si>
  <si>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</si>
  <si>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</si>
  <si>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</si>
  <si>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</si>
  <si>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</si>
  <si>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</si>
  <si>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</si>
  <si>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</si>
  <si>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</si>
  <si>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</si>
  <si>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</si>
  <si>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</si>
  <si>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</si>
  <si>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</si>
  <si>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</si>
  <si>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</si>
  <si>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</si>
  <si>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</si>
  <si>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</si>
  <si>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</si>
  <si>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</si>
  <si>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</si>
  <si>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</si>
  <si>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</si>
  <si>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</si>
  <si>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</si>
  <si>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</si>
  <si>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</si>
  <si>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</si>
  <si>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</si>
  <si>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</si>
  <si>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</si>
  <si>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</si>
  <si>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</si>
  <si>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</si>
  <si>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</si>
  <si>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</si>
  <si>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</si>
  <si>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</si>
  <si>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</si>
  <si>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</si>
  <si>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</si>
  <si>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</si>
  <si>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</si>
  <si>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</si>
  <si>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</si>
  <si>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</si>
  <si>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</si>
  <si>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</si>
  <si>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</si>
  <si>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</si>
  <si>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</si>
  <si>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</si>
  <si>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</si>
  <si>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</si>
  <si>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</si>
  <si>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</si>
  <si>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</si>
  <si>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</si>
  <si>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</si>
  <si>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</si>
  <si>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</si>
  <si>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</si>
  <si>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</si>
  <si>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</si>
  <si>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</si>
  <si>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</si>
  <si>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</si>
  <si>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</si>
  <si>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</si>
  <si>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</si>
  <si>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</si>
  <si>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</si>
  <si>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</si>
  <si>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</si>
  <si>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</si>
  <si>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</si>
  <si>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</si>
  <si>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</si>
  <si>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</si>
  <si>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</si>
  <si>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</si>
  <si>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</si>
  <si>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</si>
  <si>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</si>
  <si>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</si>
  <si>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</si>
  <si>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</si>
  <si>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</si>
  <si>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</si>
  <si>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</si>
  <si>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</si>
  <si>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</si>
  <si>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</si>
  <si>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</si>
  <si>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</si>
  <si>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</si>
  <si>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</si>
  <si>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</si>
  <si>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</si>
  <si>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</si>
  <si>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</si>
  <si>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</si>
  <si>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</si>
  <si>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</si>
  <si>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</si>
  <si>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</si>
  <si>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</si>
  <si>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</si>
  <si>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</si>
  <si>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</si>
  <si>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</si>
  <si>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</si>
  <si>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</si>
  <si>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</si>
  <si>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</si>
  <si>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</si>
  <si>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</si>
  <si>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</si>
  <si>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</si>
  <si>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</si>
  <si>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</si>
  <si>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</si>
  <si>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</si>
  <si>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</si>
  <si>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</si>
  <si>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</si>
  <si>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</si>
  <si>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</si>
  <si>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</si>
  <si>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</si>
  <si>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</si>
  <si>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</si>
  <si>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</si>
  <si>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</si>
  <si>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</si>
  <si>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</si>
  <si>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</si>
  <si>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</si>
  <si>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</si>
  <si>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</si>
  <si>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</si>
  <si>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</si>
  <si>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</si>
  <si>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</si>
  <si>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</si>
  <si>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</si>
  <si>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</si>
  <si>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</si>
  <si>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</si>
  <si>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</si>
  <si>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</si>
  <si>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</si>
  <si>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</si>
  <si>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</si>
  <si>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</si>
  <si>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</si>
  <si>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</si>
  <si>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</si>
  <si>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</si>
  <si>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</si>
  <si>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</si>
  <si>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</si>
  <si>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</si>
  <si>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</si>
  <si>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</si>
  <si>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</si>
  <si>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</si>
  <si>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</si>
  <si>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</si>
  <si>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</si>
  <si>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</si>
  <si>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</si>
  <si>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</si>
  <si>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</si>
  <si>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</si>
  <si>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</si>
  <si>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</si>
  <si>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</si>
  <si>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</si>
  <si>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</si>
  <si>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</si>
  <si>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</si>
  <si>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</si>
  <si>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</si>
  <si>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</si>
  <si>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</si>
  <si>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</si>
  <si>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</si>
  <si>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</si>
  <si>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</si>
  <si>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</si>
  <si>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</si>
  <si>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</si>
  <si>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</si>
  <si>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</si>
  <si>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</si>
  <si>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</si>
  <si>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</si>
  <si>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</si>
  <si>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</si>
  <si>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</si>
  <si>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</si>
  <si>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</si>
  <si>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</si>
  <si>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</si>
  <si>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</si>
  <si>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</si>
  <si>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</si>
  <si>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</si>
  <si>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</si>
  <si>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</si>
  <si>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</si>
  <si>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</si>
  <si>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</si>
  <si>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</si>
  <si>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</si>
  <si>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</si>
  <si>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</si>
  <si>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</si>
  <si>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</si>
  <si>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</si>
  <si>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</si>
  <si>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</si>
  <si>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</si>
  <si>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</si>
  <si>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</si>
  <si>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</si>
  <si>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</si>
  <si>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</si>
  <si>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</si>
  <si>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</si>
  <si>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</si>
  <si>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</si>
  <si>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</si>
  <si>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</si>
  <si>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</si>
  <si>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</si>
  <si>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</si>
  <si>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</si>
  <si>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</si>
  <si>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</si>
  <si>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</si>
  <si>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</si>
  <si>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</si>
  <si>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</si>
  <si>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</si>
  <si>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</si>
  <si>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</si>
  <si>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</si>
  <si>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</si>
  <si>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</si>
  <si>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</si>
  <si>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</si>
  <si>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</si>
  <si>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</si>
  <si>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</si>
  <si>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</si>
  <si>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</si>
  <si>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</si>
  <si>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</si>
  <si>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</si>
  <si>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</si>
  <si>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</si>
  <si>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</si>
  <si>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</si>
  <si>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</si>
  <si>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</si>
  <si>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</si>
  <si>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</si>
  <si>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</si>
  <si>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</si>
  <si>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</si>
  <si>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</si>
  <si>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</si>
  <si>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</si>
  <si>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</si>
  <si>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</si>
  <si>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</si>
  <si>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</si>
  <si>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</si>
  <si>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</si>
  <si>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</si>
  <si>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</si>
  <si>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</si>
  <si>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</si>
  <si>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</si>
  <si>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</si>
  <si>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</si>
  <si>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</si>
  <si>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</si>
  <si>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</si>
  <si>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</si>
  <si>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</si>
  <si>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</si>
  <si>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</si>
  <si>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</si>
  <si>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</si>
  <si>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</si>
  <si>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</si>
  <si>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</si>
  <si>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</si>
  <si>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</si>
  <si>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</si>
  <si>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</si>
  <si>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</si>
  <si>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</si>
  <si>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</si>
  <si>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</si>
  <si>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</si>
  <si>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</si>
  <si>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</si>
  <si>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</si>
  <si>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</si>
  <si>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</si>
  <si>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</si>
  <si>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</si>
  <si>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</si>
  <si>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</si>
  <si>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</si>
  <si>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</si>
  <si>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</si>
  <si>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</si>
  <si>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</si>
  <si>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</si>
  <si>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</si>
  <si>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</si>
  <si>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</si>
  <si>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</si>
  <si>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</si>
  <si>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</si>
  <si>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</si>
  <si>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</si>
  <si>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</si>
  <si>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</si>
  <si>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</si>
  <si>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</si>
  <si>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</si>
  <si>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</si>
  <si>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</si>
  <si>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</si>
  <si>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</si>
  <si>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</si>
  <si>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</si>
  <si>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</si>
  <si>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</si>
  <si>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</si>
  <si>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</si>
  <si>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</si>
  <si>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</si>
  <si>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</si>
  <si>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</si>
  <si>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</si>
  <si>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</si>
  <si>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</si>
  <si>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</si>
  <si>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</si>
  <si>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</si>
  <si>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</si>
  <si>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</si>
  <si>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</si>
  <si>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</si>
  <si>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</si>
  <si>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</si>
  <si>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</si>
  <si>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</si>
  <si>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</si>
  <si>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</si>
  <si>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</si>
  <si>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</si>
  <si>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</si>
  <si>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</si>
  <si>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</si>
  <si>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</si>
  <si>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</si>
  <si>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</si>
  <si>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</si>
  <si>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</si>
  <si>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</si>
  <si>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</si>
  <si>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</si>
  <si>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</si>
  <si>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</si>
  <si>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</si>
  <si>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</si>
  <si>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</si>
  <si>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</si>
  <si>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</si>
  <si>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</si>
  <si>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</si>
  <si>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</si>
  <si>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</si>
  <si>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</si>
  <si>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</si>
  <si>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</si>
  <si>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</si>
  <si>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</si>
  <si>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</si>
  <si>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</si>
  <si>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</si>
  <si>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</si>
  <si>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</si>
  <si>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</si>
  <si>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</si>
  <si>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</si>
  <si>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</si>
  <si>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</si>
  <si>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</si>
  <si>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</si>
  <si>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</si>
  <si>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</si>
  <si>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</si>
  <si>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</si>
  <si>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</si>
  <si>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</si>
  <si>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</si>
  <si>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</si>
  <si>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</si>
  <si>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</si>
  <si>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</si>
  <si>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</si>
  <si>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</si>
  <si>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</si>
  <si>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</si>
  <si>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</si>
  <si>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</si>
  <si>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</si>
  <si>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</si>
  <si>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</si>
  <si>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</si>
  <si>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</si>
  <si>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</si>
  <si>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</si>
  <si>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</si>
  <si>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</si>
  <si>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</si>
  <si>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</si>
  <si>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</si>
  <si>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</si>
  <si>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</si>
  <si>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</si>
  <si>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</si>
  <si>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</si>
  <si>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</si>
  <si>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</si>
  <si>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</si>
  <si>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</si>
  <si>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</si>
  <si>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</si>
  <si>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</si>
  <si>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</si>
  <si>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</si>
  <si>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</si>
  <si>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</si>
  <si>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</si>
  <si>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</si>
  <si>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</si>
  <si>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</si>
  <si>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</si>
  <si>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</si>
  <si>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</si>
  <si>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</si>
  <si>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</si>
  <si>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</si>
  <si>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</si>
  <si>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</si>
  <si>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</si>
  <si>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</si>
  <si>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</si>
  <si>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</si>
  <si>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</si>
  <si>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</si>
  <si>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</si>
  <si>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</si>
  <si>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</si>
  <si>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</si>
  <si>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</si>
  <si>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</si>
  <si>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</si>
  <si>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</si>
  <si>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</si>
  <si>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</si>
  <si>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</si>
  <si>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</si>
  <si>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</si>
  <si>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</si>
  <si>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</si>
  <si>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</si>
  <si>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</si>
  <si>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</si>
  <si>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</si>
  <si>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</si>
  <si>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</si>
  <si>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</si>
  <si>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</si>
  <si>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</si>
  <si>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</si>
  <si>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</si>
  <si>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</si>
  <si>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</si>
  <si>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</si>
  <si>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</si>
  <si>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</si>
  <si>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</si>
  <si>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</si>
  <si>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</si>
  <si>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</si>
  <si>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</si>
  <si>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</si>
  <si>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</si>
  <si>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</si>
  <si>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</si>
  <si>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</si>
  <si>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</si>
  <si>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</si>
  <si>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</si>
  <si>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</si>
  <si>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</si>
  <si>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</si>
  <si>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</si>
  <si>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</si>
  <si>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</si>
  <si>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</si>
  <si>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</si>
  <si>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</si>
  <si>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</si>
  <si>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</si>
  <si>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</si>
  <si>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</si>
  <si>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</si>
  <si>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</si>
  <si>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</si>
  <si>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</si>
  <si>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</si>
  <si>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</si>
  <si>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</si>
  <si>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</si>
  <si>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</si>
  <si>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</si>
  <si>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</si>
  <si>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</si>
  <si>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</si>
  <si>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</si>
  <si>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</si>
  <si>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</si>
  <si>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</si>
  <si>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</si>
  <si>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</si>
  <si>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</si>
  <si>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</si>
  <si>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</si>
  <si>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</si>
  <si>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</si>
  <si>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</si>
  <si>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</si>
  <si>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</si>
  <si>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</si>
  <si>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</si>
  <si>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</si>
  <si>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</si>
  <si>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</si>
  <si>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</si>
  <si>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</si>
  <si>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</si>
  <si>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</si>
  <si>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</si>
  <si>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</si>
  <si>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</si>
  <si>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</si>
  <si>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</si>
  <si>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</si>
  <si>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</si>
  <si>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</si>
  <si>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</si>
  <si>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</si>
  <si>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</si>
  <si>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</si>
  <si>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</si>
  <si>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</si>
  <si>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</si>
  <si>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</si>
  <si>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</si>
  <si>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</si>
  <si>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</si>
  <si>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</si>
  <si>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</si>
  <si>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</si>
  <si>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</si>
  <si>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</si>
  <si>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</si>
  <si>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</si>
  <si>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</si>
  <si>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</si>
  <si>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</si>
  <si>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</si>
  <si>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</si>
  <si>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</si>
  <si>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</si>
  <si>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</si>
  <si>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</si>
  <si>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</si>
  <si>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</si>
  <si>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</si>
  <si>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</si>
  <si>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</si>
  <si>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</si>
  <si>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</si>
  <si>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</si>
  <si>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</si>
  <si>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</si>
  <si>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</si>
  <si>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</si>
  <si>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</si>
  <si>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</si>
  <si>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</si>
  <si>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</si>
  <si>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</si>
  <si>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</si>
  <si>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</si>
  <si>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</si>
  <si>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</si>
  <si>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</si>
  <si>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</si>
  <si>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</si>
  <si>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</si>
  <si>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</si>
  <si>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</si>
  <si>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</si>
  <si>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</si>
  <si>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</si>
  <si>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</si>
  <si>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</si>
  <si>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</si>
  <si>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</si>
  <si>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</si>
  <si>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</si>
  <si>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</si>
  <si>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</si>
  <si>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</si>
  <si>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</si>
  <si>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</si>
  <si>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</si>
  <si>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</si>
  <si>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</si>
  <si>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</si>
  <si>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</si>
  <si>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</si>
  <si>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</si>
  <si>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</si>
  <si>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</si>
  <si>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</si>
  <si>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</si>
  <si>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</si>
  <si>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</si>
  <si>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</si>
  <si>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</si>
  <si>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</si>
  <si>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</si>
  <si>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</si>
  <si>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</si>
  <si>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</si>
  <si>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</si>
  <si>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</si>
  <si>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</si>
  <si>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</si>
  <si>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</si>
  <si>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</si>
  <si>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</si>
  <si>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</si>
  <si>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</si>
  <si>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</si>
  <si>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</si>
  <si>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</si>
  <si>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</si>
  <si>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</si>
  <si>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</si>
  <si>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</si>
  <si>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</si>
  <si>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</si>
  <si>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</si>
  <si>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</si>
  <si>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</si>
  <si>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</si>
  <si>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</si>
  <si>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</si>
  <si>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</si>
  <si>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</si>
  <si>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</si>
  <si>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</si>
  <si>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</si>
  <si>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</si>
  <si>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</si>
  <si>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</si>
  <si>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</si>
  <si>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</si>
  <si>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</si>
  <si>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</si>
  <si>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</si>
  <si>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</si>
  <si>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</si>
  <si>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</si>
  <si>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</si>
  <si>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</si>
  <si>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</si>
  <si>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</si>
  <si>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</si>
  <si>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</si>
  <si>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</si>
  <si>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</si>
  <si>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</si>
  <si>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</si>
  <si>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</si>
  <si>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</si>
  <si>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</si>
  <si>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</si>
  <si>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</si>
  <si>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</si>
  <si>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</si>
  <si>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</si>
  <si>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</si>
  <si>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</si>
  <si>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</si>
  <si>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</si>
  <si>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</si>
  <si>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</si>
  <si>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</si>
  <si>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</si>
  <si>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</si>
  <si>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</si>
  <si>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</si>
  <si>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</si>
  <si>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</si>
  <si>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</si>
  <si>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</si>
  <si>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</si>
  <si>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</si>
  <si>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</si>
  <si>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</si>
  <si>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</si>
  <si>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</si>
  <si>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</si>
  <si>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</si>
  <si>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</si>
  <si>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</si>
  <si>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</si>
  <si>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</si>
  <si>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</si>
  <si>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</si>
  <si>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</si>
  <si>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</si>
  <si>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</si>
  <si>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</si>
  <si>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</si>
  <si>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</si>
  <si>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</si>
  <si>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</si>
  <si>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</si>
  <si>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</si>
  <si>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</si>
  <si>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</si>
  <si>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</si>
  <si>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</si>
  <si>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</si>
  <si>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</si>
  <si>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</si>
  <si>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</si>
  <si>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</si>
  <si>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</si>
  <si>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</si>
  <si>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</si>
  <si>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</si>
  <si>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</si>
  <si>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</si>
  <si>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</si>
  <si>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</si>
  <si>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</si>
  <si>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</si>
  <si>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</si>
  <si>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</si>
  <si>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</si>
  <si>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</si>
  <si>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</si>
  <si>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</si>
  <si>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</si>
  <si>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</si>
  <si>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</si>
  <si>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</si>
  <si>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</si>
  <si>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</si>
  <si>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</si>
  <si>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</si>
  <si>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</si>
  <si>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</si>
  <si>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</si>
  <si>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</si>
  <si>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</si>
  <si>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</si>
  <si>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</si>
  <si>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</si>
  <si>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</si>
  <si>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</si>
  <si>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</si>
  <si>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</si>
  <si>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</si>
  <si>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</si>
  <si>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</si>
  <si>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</si>
  <si>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</si>
  <si>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</si>
  <si>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</si>
  <si>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</si>
  <si>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</si>
  <si>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</si>
  <si>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</si>
  <si>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</si>
  <si>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</si>
  <si>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</si>
  <si>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</si>
  <si>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</si>
  <si>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</si>
  <si>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</si>
  <si>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</si>
  <si>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</si>
  <si>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</si>
  <si>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</si>
  <si>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</si>
  <si>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</si>
  <si>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</si>
  <si>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</si>
  <si>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</si>
  <si>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</si>
  <si>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</si>
  <si>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</si>
  <si>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</si>
  <si>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</si>
  <si>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</si>
  <si>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</si>
  <si>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</si>
  <si>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</si>
  <si>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</si>
  <si>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</si>
  <si>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</si>
  <si>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</si>
  <si>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</si>
  <si>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</si>
  <si>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</si>
  <si>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</si>
  <si>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</si>
  <si>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</si>
  <si>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</si>
  <si>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</si>
  <si>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</si>
  <si>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</si>
  <si>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</si>
  <si>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</si>
  <si>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</si>
  <si>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</si>
  <si>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</si>
  <si>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</si>
  <si>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</si>
  <si>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</si>
  <si>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</si>
  <si>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</si>
  <si>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</si>
  <si>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</si>
  <si>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</si>
  <si>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</si>
  <si>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</si>
  <si>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</si>
  <si>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</si>
  <si>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</si>
  <si>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</si>
  <si>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</si>
  <si>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</si>
  <si>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</si>
  <si>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</si>
  <si>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</si>
  <si>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</si>
  <si>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</si>
  <si>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</si>
  <si>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</si>
  <si>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</si>
  <si>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</si>
  <si>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</si>
  <si>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</si>
  <si>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</si>
  <si>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</si>
  <si>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</si>
  <si>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</si>
  <si>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</si>
  <si>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</si>
  <si>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</si>
  <si>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</si>
  <si>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</si>
  <si>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</si>
  <si>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</si>
  <si>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</si>
  <si>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</si>
  <si>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</si>
  <si>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</si>
  <si>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</si>
  <si>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</si>
  <si>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</si>
  <si>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</si>
  <si>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</si>
  <si>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</si>
  <si>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</si>
  <si>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</si>
  <si>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</si>
  <si>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</si>
  <si>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</si>
  <si>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</si>
  <si>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</si>
  <si>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</si>
  <si>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</si>
  <si>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</si>
  <si>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</si>
  <si>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</si>
  <si>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</si>
  <si>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</si>
  <si>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</si>
  <si>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</si>
  <si>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</si>
  <si>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</si>
  <si>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</si>
  <si>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</si>
  <si>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</si>
  <si>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</si>
  <si>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</si>
  <si>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</si>
  <si>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</si>
  <si>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</si>
  <si>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</si>
  <si>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</si>
  <si>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</si>
  <si>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</si>
  <si>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</si>
  <si>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</si>
  <si>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</si>
  <si>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</si>
  <si>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</si>
  <si>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</si>
  <si>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</si>
  <si>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</si>
  <si>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</si>
  <si>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</si>
  <si>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</si>
  <si>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</si>
  <si>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</si>
  <si>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</si>
  <si>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</si>
  <si>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</si>
  <si>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</si>
  <si>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</si>
  <si>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</si>
  <si>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</si>
  <si>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</si>
  <si>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</si>
  <si>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</si>
  <si>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</si>
  <si>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</si>
  <si>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</si>
  <si>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</si>
  <si>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</si>
  <si>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</si>
  <si>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</si>
  <si>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</si>
  <si>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</si>
  <si>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</si>
  <si>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</si>
  <si>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</si>
  <si>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</si>
  <si>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</si>
  <si>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</si>
  <si>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</si>
  <si>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</si>
  <si>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</si>
  <si>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</si>
  <si>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</si>
  <si>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</si>
  <si>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</si>
  <si>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</si>
  <si>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</si>
  <si>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</si>
  <si>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</si>
  <si>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</si>
  <si>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</si>
  <si>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</si>
  <si>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</si>
  <si>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</si>
  <si>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</si>
  <si>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</si>
  <si>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</si>
  <si>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</si>
  <si>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</si>
  <si>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</si>
  <si>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</si>
  <si>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</si>
  <si>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</si>
  <si>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</si>
  <si>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</si>
  <si>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</si>
  <si>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</si>
  <si>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</si>
  <si>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</si>
  <si>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</si>
  <si>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</si>
  <si>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</si>
  <si>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</si>
  <si>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</si>
  <si>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</si>
  <si>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</si>
  <si>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</si>
  <si>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</si>
  <si>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</si>
  <si>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</si>
  <si>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</si>
  <si>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</si>
  <si>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</si>
  <si>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</si>
  <si>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</si>
  <si>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</si>
  <si>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</si>
  <si>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</si>
  <si>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</si>
  <si>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</si>
  <si>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</si>
  <si>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</si>
  <si>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</si>
  <si>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</si>
  <si>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</si>
  <si>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</si>
  <si>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</si>
  <si>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</si>
  <si>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</si>
  <si>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</si>
  <si>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</si>
  <si>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</si>
  <si>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</si>
  <si>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</si>
  <si>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</si>
  <si>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</si>
  <si>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</si>
  <si>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</si>
  <si>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</si>
  <si>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</si>
  <si>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</si>
  <si>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</si>
  <si>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</si>
  <si>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</si>
  <si>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</si>
  <si>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</si>
  <si>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</si>
  <si>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</si>
  <si>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</si>
  <si>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</si>
  <si>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</si>
  <si>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</si>
  <si>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</si>
  <si>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</si>
  <si>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</si>
  <si>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</si>
  <si>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</si>
  <si>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</si>
  <si>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</si>
  <si>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</si>
  <si>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</si>
  <si>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</si>
  <si>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</si>
  <si>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</si>
  <si>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</si>
  <si>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</si>
  <si>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</si>
  <si>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</si>
  <si>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</si>
  <si>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</si>
  <si>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</si>
  <si>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</si>
  <si>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</si>
  <si>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</si>
  <si>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</si>
  <si>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</si>
  <si>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</si>
  <si>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</si>
  <si>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</si>
  <si>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</si>
  <si>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</si>
  <si>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</si>
  <si>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</si>
  <si>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</si>
  <si>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</si>
  <si>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</si>
  <si>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</si>
  <si>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</si>
  <si>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</si>
  <si>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</si>
  <si>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</si>
  <si>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</si>
  <si>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</si>
  <si>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</si>
  <si>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</si>
  <si>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</si>
  <si>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</si>
  <si>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</si>
  <si>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</si>
  <si>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</si>
  <si>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</si>
  <si>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</si>
  <si>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</si>
  <si>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</si>
  <si>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</si>
  <si>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</si>
  <si>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</si>
  <si>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</si>
  <si>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</si>
  <si>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</si>
  <si>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</si>
  <si>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</si>
  <si>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</si>
  <si>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</si>
  <si>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</si>
  <si>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</si>
  <si>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</si>
  <si>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</si>
  <si>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</si>
  <si>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</si>
  <si>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</si>
  <si>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</si>
  <si>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</si>
  <si>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</si>
  <si>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</si>
  <si>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</si>
  <si>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</si>
  <si>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</si>
  <si>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</si>
  <si>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</si>
  <si>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</si>
  <si>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</si>
  <si>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</si>
  <si>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</si>
  <si>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</si>
  <si>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</si>
  <si>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</si>
  <si>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</si>
  <si>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</si>
  <si>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</si>
  <si>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</si>
  <si>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</si>
  <si>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</si>
  <si>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</si>
  <si>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</si>
  <si>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</si>
  <si>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</si>
  <si>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</si>
  <si>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</si>
  <si>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</si>
  <si>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</si>
  <si>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</si>
  <si>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</si>
  <si>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</si>
  <si>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</si>
  <si>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</si>
  <si>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</si>
  <si>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</si>
  <si>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</si>
  <si>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</si>
  <si>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</si>
  <si>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</si>
  <si>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</si>
  <si>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</si>
  <si>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</si>
  <si>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</si>
  <si>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</si>
  <si>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</si>
  <si>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</si>
  <si>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</si>
  <si>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</si>
  <si>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</si>
  <si>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</si>
  <si>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</si>
  <si>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</si>
  <si>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</si>
  <si>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</si>
  <si>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</si>
  <si>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</si>
  <si>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</si>
  <si>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</si>
  <si>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</si>
  <si>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</si>
  <si>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</si>
  <si>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</si>
  <si>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</si>
  <si>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</si>
  <si>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</si>
  <si>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</si>
  <si>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</si>
  <si>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</si>
  <si>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</si>
  <si>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</si>
  <si>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</si>
  <si>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</si>
  <si>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</si>
  <si>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</si>
  <si>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</si>
  <si>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</si>
  <si>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</si>
  <si>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</si>
  <si>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</si>
  <si>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</si>
  <si>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</si>
  <si>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</si>
  <si>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</si>
  <si>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</si>
  <si>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</si>
  <si>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</si>
  <si>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</si>
  <si>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</si>
  <si>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</si>
  <si>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</si>
  <si>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</si>
  <si>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</si>
  <si>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</si>
  <si>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</si>
  <si>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</si>
  <si>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</si>
  <si>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</si>
  <si>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</si>
  <si>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</si>
  <si>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</si>
  <si>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</si>
  <si>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</si>
  <si>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</si>
  <si>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</si>
  <si>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</si>
  <si>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</si>
  <si>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</si>
  <si>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</si>
  <si>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</si>
  <si>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</si>
  <si>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</si>
  <si>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</si>
  <si>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</si>
  <si>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</si>
  <si>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</si>
  <si>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</si>
  <si>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</si>
  <si>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</si>
  <si>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</si>
  <si>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</si>
  <si>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</si>
  <si>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</si>
  <si>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</si>
  <si>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</si>
  <si>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</si>
  <si>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</si>
  <si>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</si>
  <si>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</si>
  <si>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</si>
  <si>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</si>
  <si>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</si>
  <si>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</si>
  <si>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</si>
  <si>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</si>
  <si>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</si>
  <si>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</si>
  <si>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</si>
  <si>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</si>
  <si>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</si>
  <si>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</si>
  <si>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</si>
  <si>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</si>
  <si>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</si>
  <si>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</si>
  <si>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</si>
  <si>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</si>
  <si>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</si>
  <si>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</si>
  <si>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</si>
  <si>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</si>
  <si>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</si>
  <si>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</si>
  <si>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</si>
  <si>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</si>
  <si>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</si>
  <si>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</si>
  <si>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</si>
  <si>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</si>
  <si>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</si>
  <si>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</si>
  <si>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</si>
  <si>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</si>
  <si>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</si>
  <si>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</si>
  <si>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</si>
  <si>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</si>
  <si>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</si>
  <si>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</si>
  <si>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</si>
  <si>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</si>
  <si>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</si>
  <si>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</si>
  <si>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</si>
  <si>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</si>
  <si>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</si>
  <si>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</si>
  <si>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</si>
  <si>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</si>
  <si>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</si>
  <si>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</si>
  <si>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</si>
  <si>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</si>
  <si>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</si>
  <si>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</si>
  <si>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</si>
  <si>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</si>
  <si>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</si>
  <si>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</si>
  <si>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</si>
  <si>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</si>
  <si>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</si>
  <si>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</si>
  <si>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</si>
  <si>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</si>
  <si>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</si>
  <si>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</si>
  <si>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</si>
  <si>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</si>
  <si>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</si>
  <si>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</si>
  <si>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</si>
  <si>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</si>
  <si>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</si>
  <si>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</si>
  <si>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</si>
  <si>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</si>
  <si>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</si>
  <si>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</si>
  <si>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</si>
  <si>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</si>
  <si>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</si>
  <si>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</si>
  <si>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</si>
  <si>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</si>
  <si>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</si>
  <si>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</si>
  <si>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</si>
  <si>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</si>
  <si>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</si>
  <si>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</si>
  <si>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</si>
  <si>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</si>
  <si>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</si>
  <si>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</si>
  <si>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</si>
  <si>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</si>
  <si>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</si>
  <si>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</si>
  <si>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</si>
  <si>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</si>
  <si>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</si>
  <si>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</si>
  <si>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</si>
  <si>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</si>
  <si>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</si>
  <si>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</si>
  <si>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</si>
  <si>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</si>
  <si>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</si>
  <si>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</si>
  <si>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</si>
  <si>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</si>
  <si>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</si>
  <si>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</si>
  <si>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</si>
  <si>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</si>
  <si>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</si>
  <si>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</si>
  <si>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</si>
  <si>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</si>
  <si>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</si>
  <si>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</si>
  <si>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</si>
  <si>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</si>
  <si>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</si>
  <si>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</si>
  <si>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</si>
  <si>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</si>
  <si>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</si>
  <si>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</si>
  <si>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</si>
  <si>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</si>
  <si>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</si>
  <si>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</si>
  <si>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</si>
  <si>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</si>
  <si>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</si>
  <si>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</si>
  <si>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</si>
  <si>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</si>
  <si>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</si>
  <si>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</si>
  <si>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</si>
  <si>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</si>
  <si>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</si>
  <si>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</si>
  <si>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</si>
  <si>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</si>
  <si>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</si>
  <si>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</si>
  <si>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</si>
  <si>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</si>
  <si>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</si>
  <si>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</si>
  <si>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</si>
  <si>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</si>
  <si>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</si>
  <si>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</si>
  <si>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</si>
  <si>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</si>
  <si>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</si>
  <si>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</si>
  <si>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</si>
  <si>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</si>
  <si>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</si>
  <si>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</si>
  <si>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</si>
  <si>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</si>
  <si>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</si>
  <si>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</si>
  <si>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</si>
  <si>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</si>
  <si>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</si>
  <si>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</si>
  <si>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</si>
  <si>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</si>
  <si>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</si>
  <si>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</si>
  <si>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</si>
  <si>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</si>
  <si>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</si>
  <si>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</si>
  <si>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</si>
  <si>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</si>
  <si>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</si>
  <si>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</si>
  <si>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</si>
  <si>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</si>
  <si>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</si>
  <si>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</si>
  <si>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</si>
  <si>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</si>
  <si>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</si>
  <si>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</si>
  <si>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</si>
  <si>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</si>
  <si>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</si>
  <si>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</si>
  <si>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</si>
  <si>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</si>
  <si>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</si>
  <si>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</si>
  <si>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</si>
  <si>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</si>
  <si>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</si>
  <si>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</si>
  <si>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</si>
  <si>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</si>
  <si>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</si>
  <si>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</si>
  <si>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</si>
  <si>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</si>
  <si>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</si>
  <si>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</si>
  <si>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</si>
  <si>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</si>
  <si>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</si>
  <si>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</si>
  <si>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</si>
  <si>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</si>
  <si>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</si>
  <si>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</si>
  <si>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</si>
  <si>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</si>
  <si>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</si>
  <si>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</si>
  <si>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</si>
  <si>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</si>
  <si>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</si>
  <si>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</si>
  <si>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</si>
  <si>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</si>
  <si>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</si>
  <si>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</si>
  <si>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</si>
  <si>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</si>
  <si>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</si>
  <si>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</si>
  <si>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</si>
  <si>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</si>
  <si>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</si>
  <si>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</si>
  <si>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</si>
  <si>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</si>
  <si>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</si>
  <si>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</si>
  <si>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</si>
  <si>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</si>
  <si>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</si>
  <si>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</si>
  <si>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</si>
  <si>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</si>
  <si>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</si>
  <si>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</si>
  <si>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</si>
  <si>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</si>
  <si>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</si>
  <si>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</si>
  <si>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</si>
  <si>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</si>
  <si>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</si>
  <si>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</si>
  <si>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</si>
  <si>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</si>
  <si>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</si>
  <si>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</si>
  <si>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</si>
  <si>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</si>
  <si>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</si>
  <si>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</si>
  <si>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</si>
  <si>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</si>
  <si>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</si>
  <si>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</si>
  <si>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</si>
  <si>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</si>
  <si>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</si>
  <si>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</si>
  <si>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</si>
  <si>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</si>
  <si>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</si>
  <si>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</si>
  <si>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</si>
  <si>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</si>
  <si>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</si>
  <si>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</si>
  <si>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</si>
  <si>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</si>
  <si>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</si>
  <si>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</si>
  <si>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</si>
  <si>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</si>
  <si>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</si>
  <si>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</si>
  <si>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</si>
  <si>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</si>
  <si>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</si>
  <si>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</si>
  <si>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</si>
  <si>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</si>
  <si>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</si>
  <si>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</si>
  <si>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</si>
  <si>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</si>
  <si>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</si>
  <si>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</si>
  <si>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</si>
  <si>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</si>
  <si>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</si>
  <si>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</si>
  <si>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</si>
  <si>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</si>
  <si>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</si>
  <si>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</si>
  <si>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</si>
  <si>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</si>
  <si>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</si>
  <si>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</si>
  <si>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</si>
  <si>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</si>
  <si>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</si>
  <si>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</si>
  <si>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</si>
  <si>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</si>
  <si>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</si>
  <si>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</si>
  <si>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</si>
  <si>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</si>
  <si>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</si>
  <si>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</si>
  <si>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</si>
  <si>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</si>
  <si>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</si>
  <si>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</si>
  <si>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</si>
  <si>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</si>
  <si>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</si>
  <si>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</si>
  <si>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</si>
  <si>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</si>
  <si>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</si>
  <si>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</si>
  <si>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</si>
  <si>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</si>
  <si>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</si>
  <si>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</si>
  <si>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</si>
  <si>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</si>
  <si>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</si>
  <si>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</si>
  <si>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</si>
  <si>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</si>
  <si>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</si>
  <si>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</si>
  <si>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</si>
  <si>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</si>
  <si>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</si>
  <si>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</si>
  <si>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</si>
  <si>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</si>
  <si>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</si>
  <si>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</si>
  <si>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</si>
  <si>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</si>
  <si>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</si>
  <si>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</si>
  <si>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</si>
  <si>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</si>
  <si>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</si>
  <si>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</si>
  <si>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</si>
  <si>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</si>
  <si>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</si>
  <si>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</si>
  <si>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</si>
  <si>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</si>
  <si>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</si>
  <si>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</si>
  <si>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</si>
  <si>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</si>
  <si>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</si>
  <si>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</si>
  <si>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</si>
  <si>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</si>
  <si>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</si>
  <si>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</si>
  <si>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</si>
  <si>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</si>
  <si>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</si>
  <si>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</si>
  <si>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</si>
  <si>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</si>
  <si>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</si>
  <si>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</si>
  <si>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</si>
  <si>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</si>
  <si>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</si>
  <si>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</si>
  <si>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</si>
  <si>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</si>
  <si>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</si>
  <si>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</si>
  <si>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</si>
  <si>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</si>
  <si>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</si>
  <si>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</si>
  <si>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</si>
  <si>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</si>
  <si>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</si>
  <si>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</si>
  <si>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</si>
  <si>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</si>
  <si>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</si>
  <si>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</si>
  <si>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</si>
  <si>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</si>
  <si>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</si>
  <si>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</si>
  <si>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</si>
  <si>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</si>
  <si>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</si>
  <si>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</si>
  <si>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</si>
  <si>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</si>
  <si>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</si>
  <si>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</si>
  <si>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</si>
  <si>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</si>
  <si>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</si>
  <si>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</si>
  <si>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</si>
  <si>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</si>
  <si>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</si>
  <si>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</si>
  <si>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</si>
  <si>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</si>
  <si>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</si>
  <si>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</si>
  <si>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</si>
  <si>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</si>
  <si>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</si>
  <si>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</si>
  <si>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</si>
  <si>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</si>
  <si>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</si>
  <si>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</si>
  <si>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</si>
  <si>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</si>
  <si>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</si>
  <si>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</si>
  <si>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</si>
  <si>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</si>
  <si>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</si>
  <si>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</si>
  <si>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</si>
  <si>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</si>
  <si>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</si>
  <si>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</si>
  <si>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</si>
  <si>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</si>
  <si>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</si>
  <si>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</si>
  <si>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</si>
  <si>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</si>
  <si>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</si>
  <si>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</si>
  <si>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</si>
  <si>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</si>
  <si>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</si>
  <si>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</si>
  <si>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</si>
  <si>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</si>
  <si>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</si>
  <si>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</si>
  <si>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</si>
  <si>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</si>
  <si>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</si>
  <si>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</si>
  <si>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</si>
  <si>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</si>
  <si>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</si>
  <si>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</si>
  <si>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</si>
  <si>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</si>
  <si>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</si>
  <si>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</si>
  <si>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</si>
  <si>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</si>
  <si>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</si>
  <si>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</si>
  <si>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</si>
  <si>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</si>
  <si>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</si>
  <si>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</si>
  <si>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</si>
  <si>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</si>
  <si>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</si>
  <si>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</si>
  <si>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</si>
  <si>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</si>
  <si>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</si>
  <si>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</si>
  <si>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</si>
  <si>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</si>
  <si>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</si>
  <si>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</si>
  <si>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</si>
  <si>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</si>
  <si>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</si>
  <si>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</si>
  <si>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</si>
  <si>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</si>
  <si>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</si>
  <si>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</si>
  <si>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</si>
  <si>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</si>
  <si>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</si>
  <si>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</si>
  <si>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</si>
  <si>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</si>
  <si>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</si>
  <si>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</si>
  <si>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</si>
  <si>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</si>
  <si>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</si>
  <si>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</si>
  <si>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</si>
  <si>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</si>
  <si>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</si>
  <si>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</si>
  <si>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</si>
  <si>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</si>
  <si>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</si>
  <si>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</si>
  <si>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</si>
  <si>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</si>
  <si>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</si>
  <si>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</si>
  <si>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</si>
  <si>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</si>
  <si>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</si>
  <si>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</si>
  <si>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</si>
  <si>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</si>
  <si>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</si>
  <si>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</si>
  <si>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</si>
  <si>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</si>
  <si>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</si>
  <si>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</si>
  <si>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</si>
  <si>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</si>
  <si>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</si>
  <si>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</si>
  <si>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</si>
  <si>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</si>
  <si>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</si>
  <si>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</si>
  <si>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</si>
  <si>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</si>
  <si>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</si>
  <si>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</si>
  <si>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</si>
  <si>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</si>
  <si>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</si>
  <si>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</si>
  <si>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</si>
  <si>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</si>
  <si>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</si>
  <si>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</si>
  <si>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</si>
  <si>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</si>
  <si>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</si>
  <si>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</si>
  <si>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</si>
  <si>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</si>
  <si>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</si>
  <si>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</si>
  <si>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</si>
  <si>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</si>
  <si>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</si>
  <si>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</si>
  <si>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</si>
  <si>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</si>
  <si>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</si>
  <si>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</si>
  <si>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</si>
  <si>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</si>
  <si>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</si>
  <si>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</si>
  <si>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</si>
  <si>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</si>
  <si>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</si>
  <si>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</si>
  <si>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</si>
  <si>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</si>
  <si>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</si>
  <si>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</si>
  <si>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</si>
  <si>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</si>
  <si>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</si>
  <si>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</si>
  <si>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</si>
  <si>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</si>
  <si>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</si>
  <si>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</si>
  <si>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</si>
  <si>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</si>
  <si>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</si>
  <si>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</si>
  <si>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</si>
  <si>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</si>
  <si>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</si>
  <si>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</si>
  <si>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</si>
  <si>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</si>
  <si>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</si>
  <si>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</si>
  <si>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</si>
  <si>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</si>
  <si>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</si>
  <si>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</si>
  <si>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</si>
  <si>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</si>
  <si>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</si>
  <si>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</si>
  <si>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</si>
  <si>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</si>
  <si>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</si>
  <si>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</si>
  <si>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</si>
  <si>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</si>
  <si>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</si>
  <si>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</si>
  <si>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</si>
  <si>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</si>
  <si>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</si>
  <si>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</si>
  <si>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</si>
  <si>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</si>
  <si>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</si>
  <si>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</si>
  <si>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</si>
  <si>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</si>
  <si>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</si>
  <si>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</si>
  <si>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</si>
  <si>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</si>
  <si>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</si>
  <si>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</si>
  <si>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</si>
  <si>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</si>
  <si>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</si>
  <si>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</si>
  <si>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</si>
  <si>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</si>
  <si>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</si>
  <si>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</si>
  <si>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</si>
  <si>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</si>
  <si>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</si>
  <si>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</si>
  <si>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</si>
  <si>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</si>
  <si>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</si>
  <si>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</si>
  <si>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</si>
  <si>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</si>
  <si>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</si>
  <si>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</si>
  <si>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</si>
  <si>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</si>
  <si>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</si>
  <si>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</si>
  <si>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</si>
  <si>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</si>
  <si>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</si>
  <si>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</si>
  <si>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</si>
  <si>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</si>
  <si>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</si>
  <si>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</si>
  <si>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</si>
  <si>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</si>
  <si>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</si>
  <si>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</si>
  <si>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</si>
  <si>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</si>
  <si>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</si>
  <si>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</si>
  <si>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</si>
  <si>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</si>
  <si>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</si>
  <si>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</si>
  <si>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</si>
  <si>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</si>
  <si>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</si>
  <si>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</si>
  <si>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</si>
  <si>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</si>
  <si>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</si>
  <si>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</si>
  <si>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</si>
  <si>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</si>
  <si>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</si>
  <si>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</si>
  <si>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</si>
  <si>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</si>
  <si>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</si>
  <si>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</si>
  <si>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</si>
  <si>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</si>
  <si>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</si>
  <si>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</si>
  <si>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</si>
  <si>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</si>
  <si>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</si>
  <si>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</si>
  <si>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</si>
  <si>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</si>
  <si>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</si>
  <si>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</si>
  <si>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</si>
  <si>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</si>
  <si>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</si>
  <si>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</si>
  <si>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</si>
  <si>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</si>
  <si>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</si>
  <si>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</si>
  <si>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</si>
  <si>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</si>
  <si>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</si>
  <si>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</si>
  <si>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</si>
  <si>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</si>
  <si>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</si>
  <si>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</si>
  <si>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</si>
  <si>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</si>
  <si>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</si>
  <si>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</si>
  <si>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</si>
  <si>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</si>
  <si>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</si>
  <si>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</si>
  <si>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</si>
  <si>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</si>
  <si>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</si>
  <si>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</si>
  <si>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</si>
  <si>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</si>
  <si>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</si>
  <si>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</si>
  <si>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</si>
  <si>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</si>
  <si>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</si>
  <si>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</si>
  <si>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</si>
  <si>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</si>
  <si>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</si>
  <si>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</si>
  <si>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</si>
  <si>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</si>
  <si>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</si>
  <si>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</si>
  <si>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</si>
  <si>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</si>
  <si>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</si>
  <si>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</si>
  <si>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</si>
  <si>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</si>
  <si>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</si>
  <si>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</si>
  <si>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</si>
  <si>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</si>
  <si>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</si>
  <si>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</si>
  <si>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</si>
  <si>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</si>
  <si>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</si>
  <si>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</si>
  <si>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</si>
  <si>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</si>
  <si>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</si>
  <si>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</si>
  <si>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</si>
  <si>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</si>
  <si>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</si>
  <si>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</si>
  <si>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</si>
  <si>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</si>
  <si>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</si>
  <si>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</si>
  <si>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</si>
  <si>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</si>
  <si>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</si>
  <si>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</si>
  <si>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</si>
  <si>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</si>
  <si>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</si>
  <si>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</si>
  <si>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</si>
  <si>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</si>
  <si>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</si>
  <si>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</si>
  <si>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</si>
  <si>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</si>
  <si>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</si>
  <si>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</si>
  <si>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</si>
  <si>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</si>
  <si>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</si>
  <si>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</si>
  <si>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</si>
  <si>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</si>
  <si>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</si>
  <si>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</si>
  <si>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</si>
  <si>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</si>
  <si>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</si>
  <si>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</si>
  <si>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</si>
  <si>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</si>
  <si>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</si>
  <si>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</si>
  <si>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</si>
  <si>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</si>
  <si>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</si>
  <si>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</si>
  <si>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</si>
  <si>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</si>
  <si>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</si>
  <si>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</si>
  <si>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</si>
  <si>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</si>
  <si>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</si>
  <si>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</si>
  <si>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</si>
  <si>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</si>
  <si>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</si>
  <si>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</si>
  <si>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</si>
  <si>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</si>
  <si>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</si>
  <si>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</si>
  <si>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</si>
  <si>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</si>
  <si>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</si>
  <si>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</si>
  <si>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</si>
  <si>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</si>
  <si>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</si>
  <si>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</si>
  <si>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</si>
  <si>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</si>
  <si>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</si>
  <si>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</si>
  <si>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</si>
  <si>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</si>
  <si>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</si>
  <si>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</si>
  <si>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</si>
  <si>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</si>
  <si>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</si>
  <si>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</si>
  <si>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</si>
  <si>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</si>
  <si>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</si>
  <si>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</si>
  <si>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</si>
  <si>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</si>
  <si>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</si>
  <si>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</si>
  <si>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</si>
  <si>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</si>
  <si>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</si>
  <si>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</si>
  <si>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</si>
  <si>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</si>
  <si>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</si>
  <si>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</si>
  <si>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</si>
  <si>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</si>
  <si>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</si>
  <si>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</si>
  <si>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</si>
  <si>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</si>
  <si>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</si>
  <si>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</si>
  <si>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</si>
  <si>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</si>
  <si>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</si>
  <si>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</si>
  <si>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</si>
  <si>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</si>
  <si>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</si>
  <si>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</si>
  <si>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</si>
  <si>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</si>
  <si>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</si>
  <si>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</si>
  <si>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</si>
  <si>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</si>
  <si>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</si>
  <si>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</si>
  <si>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</si>
  <si>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</si>
  <si>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</si>
  <si>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</si>
  <si>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</si>
  <si>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</si>
  <si>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</si>
  <si>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</si>
  <si>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</si>
  <si>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</si>
  <si>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</si>
  <si>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</si>
  <si>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</si>
  <si>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</si>
  <si>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</si>
  <si>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</si>
  <si>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</si>
  <si>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</si>
  <si>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</si>
  <si>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</si>
  <si>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</si>
  <si>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</si>
  <si>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</si>
  <si>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</si>
  <si>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</si>
  <si>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</si>
  <si>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</si>
  <si>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</si>
  <si>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</si>
  <si>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</si>
  <si>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</si>
  <si>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</si>
  <si>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</si>
  <si>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</si>
  <si>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</si>
  <si>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</si>
  <si>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</si>
  <si>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</si>
  <si>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</si>
  <si>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</si>
  <si>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</si>
  <si>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</si>
  <si>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</si>
  <si>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</si>
  <si>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</si>
  <si>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</si>
  <si>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</si>
  <si>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</si>
  <si>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</si>
  <si>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</si>
  <si>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</si>
  <si>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</si>
  <si>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</si>
  <si>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</si>
  <si>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</si>
  <si>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</si>
  <si>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</si>
  <si>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</si>
  <si>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</si>
  <si>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</si>
  <si>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</si>
  <si>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</si>
  <si>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</si>
  <si>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</si>
  <si>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</si>
  <si>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</si>
  <si>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</si>
  <si>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</si>
  <si>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</si>
  <si>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</si>
  <si>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</si>
  <si>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</si>
  <si>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</si>
  <si>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</si>
  <si>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</si>
  <si>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</si>
  <si>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</si>
  <si>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</si>
  <si>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</si>
  <si>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</si>
  <si>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</si>
  <si>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</si>
  <si>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</si>
  <si>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</si>
  <si>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</si>
  <si>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</si>
  <si>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</si>
  <si>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</si>
  <si>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</si>
  <si>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</si>
  <si>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</si>
  <si>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</si>
  <si>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</si>
  <si>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</si>
  <si>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</si>
  <si>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</si>
  <si>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</si>
  <si>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</si>
  <si>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</si>
  <si>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</si>
  <si>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</si>
  <si>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</si>
  <si>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</si>
  <si>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</si>
  <si>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</si>
  <si>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</si>
  <si>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</si>
  <si>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</si>
  <si>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</si>
  <si>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</si>
  <si>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</si>
  <si>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</si>
  <si>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</si>
  <si>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</si>
  <si>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</si>
  <si>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</si>
  <si>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</si>
  <si>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</si>
  <si>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</si>
  <si>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</si>
  <si>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</si>
  <si>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</si>
  <si>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</si>
  <si>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</si>
  <si>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</si>
  <si>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</si>
  <si>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</si>
  <si>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</si>
  <si>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</si>
  <si>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</si>
  <si>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</si>
  <si>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</si>
  <si>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</si>
  <si>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</si>
  <si>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</si>
  <si>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</si>
  <si>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</si>
  <si>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</si>
  <si>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</si>
  <si>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</si>
  <si>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</si>
  <si>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</si>
  <si>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</si>
  <si>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</si>
  <si>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</si>
  <si>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</si>
  <si>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</si>
  <si>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</si>
  <si>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</si>
  <si>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</si>
  <si>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</si>
  <si>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</si>
  <si>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</si>
  <si>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</si>
  <si>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</si>
  <si>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</si>
  <si>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</si>
  <si>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</si>
  <si>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</si>
  <si>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</si>
  <si>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</si>
  <si>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</si>
  <si>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</si>
  <si>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</si>
  <si>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</si>
  <si>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</si>
  <si>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</si>
  <si>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</si>
  <si>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</si>
  <si>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</si>
  <si>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</si>
  <si>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</si>
  <si>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</si>
  <si>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</si>
  <si>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</si>
  <si>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</si>
  <si>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</si>
  <si>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</si>
  <si>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</si>
  <si>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</si>
  <si>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</si>
  <si>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</si>
  <si>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</si>
  <si>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</si>
  <si>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</si>
  <si>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</si>
  <si>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</si>
  <si>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</si>
  <si>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</si>
  <si>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</si>
  <si>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</si>
  <si>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</si>
  <si>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</si>
  <si>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</si>
  <si>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</si>
  <si>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</si>
  <si>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</si>
  <si>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</si>
  <si>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</si>
  <si>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</si>
  <si>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</si>
  <si>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</si>
  <si>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</si>
  <si>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</si>
  <si>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</si>
  <si>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</si>
  <si>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</si>
  <si>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</si>
  <si>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</si>
  <si>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</si>
  <si>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</si>
  <si>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</si>
  <si>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</si>
  <si>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</si>
  <si>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</si>
  <si>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</si>
  <si>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</si>
  <si>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</si>
  <si>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</si>
  <si>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</si>
  <si>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</si>
  <si>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</si>
  <si>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</si>
  <si>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</si>
  <si>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</si>
  <si>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</si>
  <si>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</si>
  <si>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</si>
  <si>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</si>
  <si>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</si>
  <si>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</si>
  <si>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</si>
  <si>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</si>
  <si>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</si>
  <si>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</si>
  <si>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</si>
  <si>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</si>
  <si>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</si>
  <si>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</si>
  <si>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</si>
  <si>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</si>
  <si>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</si>
  <si>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</si>
  <si>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</si>
  <si>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</si>
  <si>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</si>
  <si>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</si>
  <si>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</si>
  <si>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</si>
  <si>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</si>
  <si>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</si>
  <si>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</si>
  <si>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</si>
  <si>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</si>
  <si>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</si>
  <si>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</si>
  <si>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</si>
  <si>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</si>
  <si>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</si>
  <si>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</si>
  <si>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</si>
  <si>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</si>
  <si>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</si>
  <si>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</si>
  <si>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</si>
  <si>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</si>
  <si>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</si>
  <si>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</si>
  <si>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</si>
  <si>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</si>
  <si>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</si>
  <si>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</si>
  <si>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</si>
  <si>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</si>
  <si>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</si>
  <si>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</si>
  <si>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</si>
  <si>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</si>
  <si>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</si>
  <si>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</si>
  <si>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</si>
  <si>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</si>
  <si>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</si>
  <si>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</si>
  <si>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</si>
  <si>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</si>
  <si>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</si>
  <si>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</si>
  <si>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</si>
  <si>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</si>
  <si>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</si>
  <si>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</si>
  <si>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</si>
  <si>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</si>
  <si>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</si>
  <si>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</si>
  <si>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</si>
  <si>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</si>
  <si>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</si>
  <si>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</si>
  <si>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</si>
  <si>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</si>
  <si>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</si>
  <si>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</si>
  <si>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</si>
  <si>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</si>
  <si>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</si>
  <si>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</si>
  <si>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</si>
  <si>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</si>
  <si>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</si>
  <si>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</si>
  <si>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</si>
  <si>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</si>
  <si>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</si>
  <si>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</si>
  <si>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</si>
  <si>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</si>
  <si>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</si>
  <si>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</si>
  <si>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</si>
  <si>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</si>
  <si>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</si>
  <si>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</si>
  <si>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</si>
  <si>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</si>
  <si>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</si>
  <si>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</si>
  <si>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</si>
  <si>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</si>
  <si>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</si>
  <si>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</si>
  <si>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</si>
  <si>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</si>
  <si>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</si>
  <si>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</si>
  <si>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</si>
  <si>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</si>
  <si>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</si>
  <si>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</si>
  <si>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</si>
  <si>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</si>
  <si>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</si>
  <si>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</si>
  <si>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</si>
  <si>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</si>
  <si>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</si>
  <si>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</si>
  <si>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</si>
  <si>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</si>
  <si>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</si>
  <si>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</si>
  <si>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</si>
  <si>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</si>
  <si>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</si>
  <si>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</si>
  <si>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</si>
  <si>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</si>
  <si>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</si>
  <si>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</si>
  <si>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</si>
  <si>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</si>
  <si>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</si>
  <si>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</si>
  <si>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</si>
  <si>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</si>
  <si>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</si>
  <si>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</si>
  <si>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</si>
  <si>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</si>
  <si>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</si>
  <si>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</si>
  <si>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</si>
  <si>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</si>
  <si>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</si>
  <si>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</si>
  <si>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</si>
  <si>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</si>
  <si>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</si>
  <si>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</si>
  <si>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</si>
  <si>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</si>
  <si>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</si>
  <si>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</si>
  <si>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</si>
  <si>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</si>
  <si>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</si>
  <si>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</si>
  <si>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</si>
  <si>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</si>
  <si>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</si>
  <si>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</si>
  <si>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</si>
  <si>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</si>
  <si>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</si>
  <si>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</si>
  <si>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</si>
  <si>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</si>
  <si>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</si>
  <si>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</si>
  <si>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</si>
  <si>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</si>
  <si>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</si>
  <si>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</si>
  <si>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</si>
  <si>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</si>
  <si>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</si>
  <si>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</si>
  <si>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</si>
  <si>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</si>
  <si>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</si>
  <si>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</si>
  <si>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</si>
  <si>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</si>
  <si>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</si>
  <si>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</si>
  <si>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</si>
  <si>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</si>
  <si>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</si>
  <si>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</si>
  <si>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</si>
  <si>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</si>
  <si>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</si>
  <si>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</si>
  <si>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</si>
  <si>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</si>
  <si>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</si>
  <si>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</si>
  <si>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</si>
  <si>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</si>
  <si>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</si>
  <si>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</si>
  <si>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</si>
  <si>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</si>
  <si>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</si>
  <si>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</si>
  <si>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</si>
  <si>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</si>
  <si>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</si>
  <si>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</si>
  <si>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</si>
  <si>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</si>
  <si>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</si>
  <si>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</si>
  <si>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</si>
  <si>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</si>
  <si>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</si>
  <si>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</si>
  <si>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</si>
  <si>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</si>
  <si>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</si>
  <si>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</si>
  <si>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</si>
  <si>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</si>
  <si>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</si>
  <si>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</si>
  <si>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</si>
  <si>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</si>
  <si>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</si>
  <si>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</si>
  <si>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</si>
  <si>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</si>
  <si>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</si>
  <si>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</si>
  <si>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</si>
  <si>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</si>
  <si>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</si>
  <si>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</si>
  <si>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</si>
  <si>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</si>
  <si>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</si>
  <si>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</si>
  <si>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</si>
  <si>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</si>
  <si>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</si>
  <si>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</si>
  <si>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</si>
  <si>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</si>
  <si>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</si>
  <si>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</si>
  <si>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</si>
  <si>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</si>
  <si>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</si>
  <si>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</si>
  <si>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</si>
  <si>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</si>
  <si>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</si>
  <si>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</si>
  <si>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</si>
  <si>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</si>
  <si>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</si>
  <si>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</si>
  <si>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</si>
  <si>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</si>
  <si>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</si>
  <si>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</si>
  <si>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</si>
  <si>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</si>
  <si>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</si>
  <si>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</si>
  <si>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</si>
  <si>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</si>
  <si>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</si>
  <si>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</si>
  <si>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</si>
  <si>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</si>
  <si>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</si>
  <si>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</si>
  <si>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</si>
  <si>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</si>
  <si>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</si>
  <si>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</si>
  <si>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</si>
  <si>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</si>
  <si>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</si>
  <si>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</si>
  <si>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</si>
  <si>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</si>
  <si>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</si>
  <si>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</si>
  <si>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</si>
  <si>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</si>
  <si>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</si>
  <si>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</si>
  <si>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</si>
  <si>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</si>
  <si>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</si>
  <si>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</si>
  <si>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</si>
  <si>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</si>
  <si>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</si>
  <si>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</si>
  <si>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</si>
  <si>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</si>
  <si>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</si>
  <si>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</si>
  <si>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</si>
  <si>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</si>
  <si>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</si>
  <si>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</si>
  <si>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</si>
  <si>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</si>
  <si>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</si>
  <si>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</si>
  <si>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</si>
  <si>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</si>
  <si>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</si>
  <si>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</si>
  <si>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</si>
  <si>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</si>
  <si>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</si>
  <si>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</si>
  <si>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</si>
  <si>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</si>
  <si>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</si>
  <si>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</si>
  <si>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</si>
  <si>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</si>
  <si>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</si>
  <si>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</si>
  <si>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</si>
  <si>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</si>
  <si>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</si>
  <si>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</si>
  <si>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</si>
  <si>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</si>
  <si>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</si>
  <si>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</si>
  <si>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</si>
  <si>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</si>
  <si>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</si>
  <si>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</si>
  <si>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</si>
  <si>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</si>
  <si>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</si>
  <si>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</si>
  <si>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</si>
  <si>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</si>
  <si>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</si>
  <si>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</si>
  <si>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</si>
  <si>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</si>
  <si>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</si>
  <si>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</si>
  <si>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</si>
  <si>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</si>
  <si>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</si>
  <si>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</si>
  <si>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</si>
  <si>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</si>
  <si>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</si>
  <si>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</si>
  <si>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</si>
  <si>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</si>
  <si>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</si>
  <si>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</si>
  <si>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</si>
  <si>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</si>
  <si>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</si>
  <si>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</si>
  <si>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</si>
  <si>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</si>
  <si>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</si>
  <si>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</si>
  <si>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</si>
  <si>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</si>
  <si>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</si>
  <si>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</si>
  <si>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</si>
  <si>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</si>
  <si>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</si>
  <si>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</si>
  <si>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</si>
  <si>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</si>
  <si>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</si>
  <si>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</si>
  <si>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</si>
  <si>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</si>
  <si>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</si>
  <si>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</si>
  <si>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</si>
  <si>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</si>
  <si>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</si>
  <si>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</si>
  <si>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</si>
  <si>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</si>
  <si>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</si>
  <si>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</si>
  <si>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</si>
  <si>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</si>
  <si>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</si>
  <si>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</si>
  <si>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</si>
  <si>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</si>
  <si>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</si>
  <si>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</si>
  <si>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</si>
  <si>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</si>
  <si>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</si>
  <si>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</si>
  <si>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</si>
  <si>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</si>
  <si>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</si>
  <si>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</si>
  <si>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</si>
  <si>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</si>
  <si>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</si>
  <si>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</si>
  <si>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</si>
  <si>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</si>
  <si>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</si>
  <si>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</si>
  <si>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</si>
  <si>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</si>
  <si>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</si>
  <si>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</si>
  <si>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</si>
  <si>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</si>
  <si>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</si>
  <si>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</si>
  <si>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</si>
  <si>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</si>
  <si>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</si>
  <si>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</si>
  <si>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</si>
  <si>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</si>
  <si>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</si>
  <si>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</si>
  <si>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</si>
  <si>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</si>
  <si>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</si>
  <si>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</si>
  <si>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</si>
  <si>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</si>
  <si>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</si>
  <si>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</si>
  <si>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</si>
  <si>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</si>
  <si>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</si>
  <si>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</si>
  <si>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</si>
  <si>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</si>
  <si>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</si>
  <si>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</si>
  <si>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</si>
  <si>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</si>
  <si>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</si>
  <si>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</si>
  <si>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</si>
  <si>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</si>
  <si>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</si>
  <si>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</si>
  <si>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</si>
  <si>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</si>
  <si>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</si>
  <si>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</si>
  <si>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</si>
  <si>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</si>
  <si>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</si>
  <si>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</si>
  <si>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</si>
  <si>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</si>
  <si>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</si>
  <si>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</si>
  <si>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</si>
  <si>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</si>
  <si>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</si>
  <si>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</si>
  <si>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</si>
  <si>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</si>
  <si>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</si>
  <si>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</si>
  <si>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</si>
  <si>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</si>
  <si>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</si>
  <si>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</si>
  <si>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</si>
  <si>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</si>
  <si>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</si>
  <si>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</si>
  <si>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</si>
  <si>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</si>
  <si>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</si>
  <si>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</si>
  <si>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</si>
  <si>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</si>
  <si>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</si>
  <si>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</si>
  <si>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</si>
  <si>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</si>
  <si>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</si>
  <si>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</si>
  <si>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</si>
  <si>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</si>
  <si>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</si>
  <si>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</si>
  <si>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</si>
  <si>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</si>
  <si>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</si>
  <si>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</si>
  <si>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</si>
  <si>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</si>
  <si>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</si>
  <si>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</si>
  <si>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</si>
  <si>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</si>
  <si>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</si>
  <si>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</si>
  <si>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</si>
  <si>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</si>
  <si>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</si>
  <si>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</si>
  <si>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</si>
  <si>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</si>
  <si>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</si>
  <si>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</si>
  <si>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</si>
  <si>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</si>
  <si>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</si>
  <si>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</si>
  <si>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</si>
  <si>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</si>
  <si>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</si>
  <si>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</si>
  <si>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</si>
  <si>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</si>
  <si>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</si>
  <si>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</si>
  <si>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</si>
  <si>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</si>
  <si>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</si>
  <si>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</si>
  <si>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</si>
  <si>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</si>
  <si>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</si>
  <si>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</si>
  <si>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</si>
  <si>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</si>
  <si>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</si>
  <si>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</si>
  <si>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</si>
  <si>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</si>
  <si>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</si>
  <si>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</si>
  <si>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</si>
  <si>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</si>
  <si>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</si>
  <si>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</si>
  <si>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</si>
  <si>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</si>
  <si>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</si>
  <si>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</si>
  <si>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</si>
  <si>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</si>
  <si>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</si>
  <si>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</si>
  <si>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</si>
  <si>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</si>
  <si>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</si>
  <si>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</si>
  <si>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</si>
  <si>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</si>
  <si>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</si>
  <si>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</si>
  <si>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</si>
  <si>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</si>
  <si>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</si>
  <si>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</si>
  <si>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</si>
  <si>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</si>
  <si>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</si>
  <si>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</si>
  <si>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</si>
  <si>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</si>
  <si>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</si>
  <si>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</si>
  <si>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</si>
  <si>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</si>
  <si>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</si>
  <si>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</si>
  <si>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</si>
  <si>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</si>
  <si>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</si>
  <si>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</si>
  <si>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</si>
  <si>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</si>
  <si>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</si>
  <si>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</si>
  <si>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</si>
  <si>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</si>
  <si>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</si>
  <si>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</si>
  <si>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</si>
  <si>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</si>
  <si>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</si>
  <si>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</si>
  <si>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</si>
  <si>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</si>
  <si>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</si>
  <si>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</si>
  <si>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</si>
  <si>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</si>
  <si>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</si>
  <si>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</si>
  <si>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</si>
  <si>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</si>
  <si>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</si>
  <si>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</si>
  <si>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</si>
  <si>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</si>
  <si>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</si>
  <si>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</si>
  <si>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</si>
  <si>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</si>
  <si>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</si>
  <si>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</si>
  <si>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</si>
  <si>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</si>
  <si>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</si>
  <si>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</si>
  <si>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</si>
  <si>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</si>
  <si>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</si>
  <si>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</si>
  <si>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</si>
  <si>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</si>
  <si>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</si>
  <si>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</si>
  <si>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</si>
  <si>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</si>
  <si>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</si>
  <si>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</si>
  <si>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</si>
  <si>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</si>
  <si>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</si>
  <si>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</si>
  <si>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</si>
  <si>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</si>
  <si>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</si>
  <si>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</si>
  <si>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</si>
  <si>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</si>
  <si>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</si>
  <si>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</si>
  <si>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</si>
  <si>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</si>
  <si>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</si>
  <si>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</si>
  <si>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</si>
  <si>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</si>
  <si>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</si>
  <si>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</si>
  <si>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</si>
  <si>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</si>
  <si>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</si>
  <si>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</si>
  <si>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</si>
  <si>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</si>
  <si>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</si>
  <si>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</si>
  <si>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</si>
  <si>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</si>
  <si>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</si>
  <si>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</si>
  <si>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</si>
  <si>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</si>
  <si>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</si>
  <si>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</si>
  <si>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</si>
  <si>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</si>
  <si>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</si>
  <si>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</si>
  <si>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</si>
  <si>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</si>
  <si>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</si>
  <si>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</si>
  <si>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</si>
  <si>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</si>
  <si>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</si>
  <si>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</si>
  <si>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</si>
  <si>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</si>
  <si>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</si>
  <si>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</si>
  <si>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</si>
  <si>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</si>
  <si>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</si>
  <si>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</si>
  <si>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</si>
  <si>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</si>
  <si>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</si>
  <si>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</si>
  <si>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</si>
  <si>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</si>
  <si>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</si>
  <si>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</si>
  <si>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</si>
  <si>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</si>
  <si>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</si>
  <si>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</si>
  <si>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</si>
  <si>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</si>
  <si>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</si>
  <si>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</si>
  <si>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</si>
  <si>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</si>
  <si>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</si>
  <si>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</si>
  <si>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</si>
  <si>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</si>
  <si>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</si>
  <si>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</si>
  <si>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</si>
  <si>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</si>
  <si>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</si>
  <si>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</si>
  <si>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</si>
  <si>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</si>
  <si>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</si>
  <si>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</si>
  <si>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</si>
  <si>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</si>
  <si>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</si>
  <si>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</si>
  <si>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</si>
  <si>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</si>
  <si>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</si>
  <si>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</si>
  <si>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</si>
  <si>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</si>
  <si>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</si>
  <si>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</si>
  <si>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</si>
  <si>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</si>
  <si>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</si>
  <si>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</si>
  <si>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</si>
  <si>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</si>
  <si>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</si>
  <si>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</si>
  <si>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</si>
  <si>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</si>
  <si>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</si>
  <si>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</si>
  <si>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</si>
  <si>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</si>
  <si>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</si>
  <si>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</si>
  <si>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</si>
  <si>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</si>
  <si>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</si>
  <si>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</si>
  <si>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</si>
  <si>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</si>
  <si>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</si>
  <si>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</si>
  <si>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</si>
  <si>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</si>
  <si>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</si>
  <si>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</si>
  <si>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</si>
  <si>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</si>
  <si>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</si>
  <si>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</si>
  <si>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</si>
  <si>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</si>
  <si>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</si>
  <si>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</si>
  <si>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</si>
  <si>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</si>
  <si>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</si>
  <si>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</si>
  <si>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</si>
  <si>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</si>
  <si>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</si>
  <si>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</si>
  <si>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</si>
  <si>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</si>
  <si>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</si>
  <si>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</si>
  <si>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</si>
  <si>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</si>
  <si>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</si>
  <si>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</si>
  <si>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</si>
  <si>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</si>
  <si>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</si>
  <si>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</si>
  <si>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</si>
  <si>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</si>
  <si>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</si>
  <si>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</si>
  <si>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</si>
  <si>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</si>
  <si>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</si>
  <si>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</si>
  <si>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</si>
  <si>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</si>
  <si>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</si>
  <si>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</si>
  <si>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</si>
  <si>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</si>
  <si>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</si>
  <si>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</si>
  <si>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</si>
  <si>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</si>
  <si>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</si>
  <si>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</si>
  <si>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</si>
  <si>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</si>
  <si>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</si>
  <si>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</si>
  <si>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</si>
  <si>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</si>
  <si>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</si>
  <si>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</si>
  <si>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</si>
  <si>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</si>
  <si>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</si>
  <si>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</si>
  <si>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</si>
  <si>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</si>
  <si>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</si>
  <si>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</si>
  <si>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</si>
  <si>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</si>
  <si>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</si>
  <si>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</si>
  <si>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</si>
  <si>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</si>
  <si>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</si>
  <si>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</si>
  <si>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</si>
  <si>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</si>
  <si>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</si>
  <si>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</si>
  <si>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</si>
  <si>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</si>
  <si>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</si>
  <si>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</si>
  <si>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</si>
  <si>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</si>
  <si>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</si>
  <si>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</si>
  <si>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</si>
  <si>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</si>
  <si>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</si>
  <si>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</si>
  <si>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</si>
  <si>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</si>
  <si>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</si>
  <si>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</si>
  <si>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</si>
  <si>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</si>
  <si>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</si>
  <si>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</si>
  <si>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</si>
  <si>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</si>
  <si>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</si>
  <si>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</si>
  <si>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</si>
  <si>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</si>
  <si>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</si>
  <si>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</si>
  <si>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</si>
  <si>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</si>
  <si>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</si>
  <si>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</si>
  <si>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</si>
  <si>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</si>
  <si>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</si>
  <si>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</si>
  <si>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</si>
  <si>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</si>
  <si>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</si>
  <si>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</si>
  <si>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</si>
  <si>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</si>
  <si>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</si>
  <si>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</si>
  <si>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</si>
  <si>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</si>
  <si>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</si>
  <si>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</si>
  <si>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</si>
  <si>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</si>
  <si>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</si>
  <si>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</si>
  <si>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</si>
  <si>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</si>
  <si>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</si>
  <si>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</si>
  <si>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</si>
  <si>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</si>
  <si>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</si>
  <si>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</si>
  <si>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</si>
  <si>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</si>
  <si>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</si>
  <si>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</si>
  <si>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</si>
  <si>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</si>
  <si>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</si>
  <si>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</si>
  <si>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</si>
  <si>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</si>
  <si>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</si>
  <si>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</si>
  <si>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</si>
  <si>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</si>
  <si>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</si>
  <si>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</si>
  <si>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</si>
  <si>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</si>
  <si>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</si>
  <si>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</si>
  <si>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</si>
  <si>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</si>
  <si>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</si>
  <si>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</si>
  <si>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</si>
  <si>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</si>
  <si>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</si>
  <si>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</si>
  <si>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</si>
  <si>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</si>
  <si>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</si>
  <si>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</si>
  <si>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</si>
  <si>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</si>
  <si>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</si>
  <si>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</si>
  <si>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</si>
  <si>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</si>
  <si>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</si>
  <si>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</si>
  <si>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</si>
  <si>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</si>
  <si>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</si>
  <si>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</si>
  <si>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</si>
  <si>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</si>
  <si>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</si>
  <si>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</si>
  <si>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</si>
  <si>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</si>
  <si>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</si>
  <si>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</si>
  <si>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</si>
  <si>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</si>
  <si>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</si>
  <si>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</si>
  <si>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</si>
  <si>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</si>
  <si>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</si>
  <si>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</si>
  <si>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</si>
  <si>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</si>
  <si>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</si>
  <si>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</si>
  <si>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</si>
  <si>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</si>
  <si>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</si>
  <si>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</si>
  <si>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</si>
  <si>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</si>
  <si>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</si>
  <si>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</si>
  <si>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</si>
  <si>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</si>
  <si>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</si>
  <si>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</si>
  <si>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</si>
  <si>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</si>
  <si>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</si>
  <si>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</si>
  <si>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</si>
  <si>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</si>
  <si>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</si>
  <si>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</si>
  <si>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</si>
  <si>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</si>
  <si>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</si>
  <si>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</si>
  <si>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</si>
  <si>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</si>
  <si>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</si>
  <si>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</si>
  <si>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</si>
  <si>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</si>
  <si>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</si>
  <si>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</si>
  <si>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</si>
  <si>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</si>
  <si>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</si>
  <si>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</si>
  <si>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</si>
  <si>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</si>
  <si>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</si>
  <si>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</si>
  <si>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</si>
  <si>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</si>
  <si>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</si>
  <si>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</si>
  <si>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</si>
  <si>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</si>
  <si>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</si>
  <si>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</si>
  <si>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</si>
  <si>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</si>
  <si>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</si>
  <si>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</si>
  <si>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</si>
  <si>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</si>
  <si>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</si>
  <si>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</si>
  <si>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</si>
  <si>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</si>
  <si>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</si>
  <si>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</si>
  <si>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</si>
  <si>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</si>
  <si>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</si>
  <si>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</si>
  <si>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</si>
  <si>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</si>
  <si>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</si>
  <si>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</si>
  <si>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</si>
  <si>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</si>
  <si>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</si>
  <si>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</si>
  <si>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</si>
  <si>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</si>
  <si>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</si>
  <si>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</si>
  <si>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</si>
  <si>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</si>
  <si>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</si>
  <si>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</si>
  <si>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</si>
  <si>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</si>
  <si>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</si>
  <si>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</si>
  <si>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</si>
  <si>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</si>
  <si>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</si>
  <si>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</si>
  <si>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</si>
  <si>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</si>
  <si>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</si>
  <si>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</si>
  <si>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</si>
  <si>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</si>
  <si>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</si>
  <si>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</si>
  <si>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</si>
  <si>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</si>
  <si>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</si>
  <si>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</si>
  <si>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</si>
  <si>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</si>
  <si>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</si>
  <si>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</si>
  <si>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</si>
  <si>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</si>
  <si>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</si>
  <si>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</si>
  <si>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</si>
  <si>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</si>
  <si>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</si>
  <si>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</si>
  <si>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</si>
  <si>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</si>
  <si>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</si>
  <si>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</si>
  <si>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</si>
  <si>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</si>
  <si>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</si>
  <si>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</si>
  <si>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</si>
  <si>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</si>
  <si>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</si>
  <si>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</si>
  <si>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</si>
  <si>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</si>
  <si>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</si>
  <si>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</si>
  <si>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</si>
  <si>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</si>
  <si>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</si>
  <si>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</si>
  <si>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</si>
  <si>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</si>
  <si>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</si>
  <si>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</si>
  <si>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</si>
  <si>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</si>
  <si>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</si>
  <si>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</si>
  <si>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</si>
  <si>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</si>
  <si>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</si>
  <si>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</si>
  <si>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</si>
  <si>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</si>
  <si>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</si>
  <si>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</si>
  <si>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</si>
  <si>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</si>
  <si>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</si>
  <si>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</si>
  <si>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</si>
  <si>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</si>
  <si>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</si>
  <si>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</si>
  <si>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</si>
  <si>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</si>
  <si>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</si>
  <si>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</si>
  <si>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</si>
  <si>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</si>
  <si>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</si>
  <si>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</si>
  <si>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</si>
  <si>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</si>
  <si>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</si>
  <si>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</si>
  <si>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</si>
  <si>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</si>
  <si>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</si>
  <si>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</si>
  <si>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</si>
  <si>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</si>
  <si>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</si>
  <si>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</si>
  <si>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</si>
  <si>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</si>
  <si>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</si>
  <si>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</si>
  <si>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</si>
  <si>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</si>
  <si>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</si>
  <si>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</si>
  <si>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</si>
  <si>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</si>
  <si>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</si>
  <si>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</si>
  <si>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</si>
  <si>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</si>
  <si>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</si>
  <si>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</si>
  <si>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</si>
  <si>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</si>
  <si>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</si>
  <si>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</si>
  <si>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</si>
  <si>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</si>
  <si>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</si>
  <si>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</si>
  <si>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</si>
  <si>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</si>
  <si>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</si>
  <si>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</si>
  <si>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</si>
  <si>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</si>
  <si>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</si>
  <si>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</si>
  <si>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</si>
  <si>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</si>
  <si>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</si>
  <si>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</si>
  <si>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</si>
  <si>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</si>
  <si>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</si>
  <si>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</si>
  <si>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</si>
  <si>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</si>
  <si>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</si>
  <si>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</si>
  <si>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</si>
  <si>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</si>
  <si>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</si>
  <si>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</si>
  <si>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</si>
  <si>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</si>
  <si>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</si>
  <si>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</si>
  <si>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</si>
  <si>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</si>
  <si>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</si>
  <si>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</si>
  <si>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</si>
  <si>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</si>
  <si>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</si>
  <si>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</si>
  <si>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</si>
  <si>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</si>
  <si>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</si>
  <si>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</si>
  <si>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</si>
  <si>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</si>
  <si>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</si>
  <si>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</si>
  <si>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</si>
  <si>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</si>
  <si>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</si>
  <si>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</si>
  <si>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</si>
  <si>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</si>
  <si>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</si>
  <si>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</si>
  <si>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</si>
  <si>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</si>
  <si>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</si>
  <si>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</si>
  <si>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</si>
  <si>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</si>
  <si>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</si>
  <si>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</si>
  <si>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</si>
  <si>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</si>
  <si>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</si>
  <si>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</si>
  <si>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</si>
  <si>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</si>
  <si>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</si>
  <si>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</si>
  <si>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</si>
  <si>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</si>
  <si>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</si>
  <si>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</si>
  <si>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</si>
  <si>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</si>
  <si>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</si>
  <si>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</si>
  <si>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</si>
  <si>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</si>
  <si>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</si>
  <si>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</si>
  <si>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</si>
  <si>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</si>
  <si>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</si>
  <si>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</si>
  <si>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</si>
  <si>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</si>
  <si>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</si>
  <si>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</si>
  <si>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</si>
  <si>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</si>
  <si>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</si>
  <si>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</si>
  <si>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</si>
  <si>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</si>
  <si>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</si>
  <si>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</si>
  <si>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</si>
  <si>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</si>
  <si>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</si>
  <si>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</si>
  <si>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</si>
  <si>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</si>
  <si>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</si>
  <si>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</si>
  <si>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</si>
  <si>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</si>
  <si>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</si>
  <si>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</si>
  <si>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</si>
  <si>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</si>
  <si>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</si>
  <si>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</si>
  <si>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</si>
  <si>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</si>
  <si>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</si>
  <si>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</si>
  <si>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</si>
  <si>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</si>
  <si>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</si>
  <si>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</si>
  <si>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</si>
  <si>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</si>
  <si>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</si>
  <si>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</si>
  <si>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</si>
  <si>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</si>
  <si>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</si>
  <si>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</si>
  <si>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</si>
  <si>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</si>
  <si>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</si>
  <si>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</si>
  <si>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</si>
  <si>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</si>
  <si>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</si>
  <si>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</si>
  <si>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</si>
  <si>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</si>
  <si>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</si>
  <si>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</si>
  <si>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</si>
  <si>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</si>
  <si>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</si>
  <si>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</si>
  <si>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</si>
  <si>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</si>
  <si>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</si>
  <si>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</si>
  <si>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</si>
  <si>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</si>
  <si>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</si>
  <si>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</si>
  <si>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</si>
  <si>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</si>
  <si>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</si>
  <si>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</si>
  <si>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</si>
  <si>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</si>
  <si>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</si>
  <si>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</si>
  <si>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</si>
  <si>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</si>
  <si>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</si>
  <si>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</si>
  <si>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</si>
  <si>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</si>
  <si>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</si>
  <si>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</si>
  <si>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</si>
  <si>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</si>
  <si>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</si>
  <si>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</si>
  <si>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</si>
  <si>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</si>
  <si>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</si>
  <si>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</si>
  <si>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</si>
  <si>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</si>
  <si>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</si>
  <si>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</si>
  <si>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</si>
  <si>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</si>
  <si>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</si>
  <si>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</si>
  <si>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</si>
  <si>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</si>
  <si>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</si>
  <si>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</si>
  <si>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</si>
  <si>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</si>
  <si>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</si>
  <si>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</si>
  <si>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</si>
  <si>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</si>
  <si>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</si>
  <si>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</si>
  <si>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</si>
  <si>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</si>
  <si>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</si>
  <si>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</si>
  <si>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</si>
  <si>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</si>
  <si>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</si>
  <si>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</si>
  <si>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</si>
  <si>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</si>
  <si>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</si>
  <si>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</si>
  <si>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</si>
  <si>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</si>
  <si>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</si>
  <si>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</si>
  <si>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</si>
  <si>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</si>
  <si>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</si>
  <si>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</si>
  <si>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</si>
  <si>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</si>
  <si>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</si>
  <si>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</si>
  <si>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</si>
  <si>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</si>
  <si>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</si>
  <si>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</si>
  <si>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</si>
  <si>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</si>
  <si>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</si>
  <si>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</si>
  <si>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</si>
  <si>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</si>
  <si>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</si>
  <si>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</si>
  <si>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</si>
  <si>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</si>
  <si>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</si>
  <si>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</si>
  <si>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</si>
  <si>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</si>
  <si>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</si>
  <si>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</si>
  <si>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</si>
  <si>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</si>
  <si>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</si>
  <si>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</si>
  <si>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</si>
  <si>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</si>
  <si>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</si>
  <si>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</si>
  <si>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</si>
  <si>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</si>
  <si>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</si>
  <si>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</si>
  <si>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</si>
  <si>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</si>
  <si>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</si>
  <si>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</si>
  <si>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</si>
  <si>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</si>
  <si>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</si>
  <si>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</si>
  <si>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</si>
  <si>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</si>
  <si>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</si>
  <si>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</si>
  <si>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</si>
  <si>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</si>
  <si>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</si>
  <si>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</si>
  <si>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</si>
  <si>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</si>
  <si>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</si>
  <si>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</si>
  <si>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</si>
  <si>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</si>
  <si>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</si>
  <si>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</si>
  <si>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</si>
  <si>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</si>
  <si>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</si>
  <si>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</si>
  <si>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</si>
  <si>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</si>
  <si>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</si>
  <si>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</si>
  <si>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</si>
  <si>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</si>
  <si>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</si>
  <si>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</si>
  <si>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</si>
  <si>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</si>
  <si>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</si>
  <si>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</si>
  <si>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</si>
  <si>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</si>
  <si>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</si>
  <si>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</si>
  <si>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</si>
  <si>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</si>
  <si>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</si>
  <si>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</si>
  <si>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</si>
  <si>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</si>
  <si>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</si>
  <si>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</si>
  <si>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</si>
  <si>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</si>
  <si>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</si>
  <si>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</si>
  <si>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</si>
  <si>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</si>
  <si>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</si>
  <si>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</si>
  <si>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</si>
  <si>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</si>
  <si>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</si>
  <si>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</si>
  <si>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</si>
  <si>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</si>
  <si>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</si>
  <si>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</si>
  <si>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</si>
  <si>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</si>
  <si>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</si>
  <si>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</si>
  <si>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</si>
  <si>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</si>
  <si>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</si>
  <si>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</si>
  <si>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</si>
  <si>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</si>
  <si>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</si>
  <si>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</si>
  <si>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</si>
  <si>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</si>
  <si>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</si>
  <si>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</si>
  <si>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</si>
  <si>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</si>
  <si>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</si>
  <si>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</si>
  <si>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</si>
  <si>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</si>
  <si>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</si>
  <si>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</si>
  <si>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</si>
  <si>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</si>
  <si>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</si>
  <si>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</si>
  <si>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</si>
  <si>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</si>
  <si>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</si>
  <si>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</si>
  <si>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</si>
  <si>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</si>
  <si>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</si>
  <si>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</si>
  <si>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</si>
  <si>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</si>
  <si>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</si>
  <si>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</si>
  <si>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</si>
  <si>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</si>
  <si>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</si>
  <si>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</si>
  <si>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</si>
  <si>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</si>
  <si>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</si>
  <si>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</si>
  <si>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</si>
  <si>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</si>
  <si>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</si>
  <si>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</si>
  <si>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</si>
  <si>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</si>
  <si>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</si>
  <si>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</si>
  <si>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</si>
  <si>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</si>
  <si>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</si>
  <si>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</si>
  <si>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</si>
  <si>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</si>
  <si>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</si>
  <si>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</si>
  <si>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</si>
  <si>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</si>
  <si>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</si>
  <si>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</si>
  <si>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</si>
  <si>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</si>
  <si>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</si>
  <si>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</si>
  <si>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</si>
  <si>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</si>
  <si>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</si>
  <si>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</si>
  <si>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</si>
  <si>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</si>
  <si>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</si>
  <si>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</si>
  <si>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</si>
  <si>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</si>
  <si>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</si>
  <si>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</si>
  <si>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</si>
  <si>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</si>
  <si>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</si>
  <si>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</si>
  <si>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</si>
  <si>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</si>
  <si>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</si>
  <si>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</si>
  <si>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</si>
  <si>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</si>
  <si>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</si>
  <si>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</si>
  <si>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</si>
  <si>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</si>
  <si>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</si>
  <si>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</si>
  <si>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</si>
  <si>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</si>
  <si>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</si>
  <si>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</si>
  <si>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</si>
  <si>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</si>
  <si>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</si>
  <si>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</si>
  <si>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</si>
  <si>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</si>
  <si>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</si>
  <si>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</si>
  <si>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</si>
  <si>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</si>
  <si>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</si>
  <si>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</si>
  <si>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</si>
  <si>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</si>
  <si>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</si>
  <si>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</si>
  <si>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</si>
  <si>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</si>
  <si>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</si>
  <si>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</si>
  <si>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</si>
  <si>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</si>
  <si>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</si>
  <si>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</si>
  <si>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</si>
  <si>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</si>
  <si>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</si>
  <si>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</si>
  <si>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</si>
  <si>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</si>
  <si>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</si>
  <si>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</si>
  <si>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</si>
  <si>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</si>
  <si>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</si>
  <si>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</si>
  <si>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</si>
  <si>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</si>
  <si>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</si>
  <si>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</si>
  <si>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</si>
  <si>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</si>
  <si>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</si>
  <si>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</si>
  <si>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</si>
  <si>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</si>
  <si>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</si>
  <si>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</si>
  <si>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</si>
  <si>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</si>
  <si>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</si>
  <si>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</si>
  <si>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</si>
  <si>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</si>
  <si>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</si>
  <si>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</si>
  <si>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</si>
  <si>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</si>
  <si>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</si>
  <si>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</si>
  <si>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</si>
  <si>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</si>
  <si>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</si>
  <si>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</si>
  <si>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</si>
  <si>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</si>
  <si>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</si>
  <si>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</si>
  <si>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</si>
  <si>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</si>
  <si>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</si>
  <si>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</si>
  <si>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</si>
  <si>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</si>
  <si>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</si>
  <si>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</si>
  <si>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</si>
  <si>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</si>
  <si>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</si>
  <si>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</si>
  <si>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</si>
  <si>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</si>
  <si>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</si>
  <si>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</si>
  <si>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</si>
  <si>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</si>
  <si>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</si>
  <si>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</si>
  <si>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</si>
  <si>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</si>
  <si>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</si>
  <si>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</si>
  <si>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</si>
  <si>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</si>
  <si>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</si>
  <si>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</si>
  <si>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</si>
  <si>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</si>
  <si>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</si>
  <si>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</si>
  <si>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</si>
  <si>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</si>
  <si>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</si>
  <si>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</si>
  <si>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</si>
  <si>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</si>
  <si>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</si>
  <si>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</si>
  <si>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</si>
  <si>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</si>
  <si>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</si>
  <si>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</si>
  <si>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</si>
  <si>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</si>
  <si>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</si>
  <si>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</si>
  <si>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</si>
  <si>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</si>
  <si>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</si>
  <si>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</si>
  <si>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</si>
  <si>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</si>
  <si>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</si>
  <si>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</si>
  <si>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</si>
  <si>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</si>
  <si>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</si>
  <si>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</si>
  <si>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</si>
  <si>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</si>
  <si>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</si>
  <si>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</si>
  <si>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</si>
  <si>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</si>
  <si>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</si>
  <si>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</si>
  <si>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</si>
  <si>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</si>
  <si>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</si>
  <si>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</si>
  <si>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</si>
  <si>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</si>
  <si>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</si>
  <si>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</si>
  <si>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</si>
  <si>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</si>
  <si>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</si>
  <si>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</si>
  <si>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</si>
  <si>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</si>
  <si>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</si>
  <si>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</si>
  <si>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</si>
  <si>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</si>
  <si>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</si>
  <si>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</si>
  <si>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</si>
  <si>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</si>
  <si>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</si>
  <si>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</si>
  <si>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</si>
  <si>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</si>
  <si>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</si>
  <si>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</si>
  <si>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</si>
  <si>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</si>
  <si>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</si>
  <si>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</si>
  <si>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</si>
  <si>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</si>
  <si>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</si>
  <si>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</si>
  <si>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</si>
  <si>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</si>
  <si>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</si>
  <si>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</si>
  <si>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</si>
  <si>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</si>
  <si>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</si>
  <si>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</si>
  <si>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</si>
  <si>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</si>
  <si>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</si>
  <si>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</si>
  <si>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</si>
  <si>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</si>
  <si>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</si>
  <si>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</si>
  <si>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</si>
  <si>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</si>
  <si>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</si>
  <si>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</si>
  <si>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</si>
  <si>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</si>
  <si>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</si>
  <si>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</si>
  <si>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</si>
  <si>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</si>
  <si>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</si>
  <si>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</si>
  <si>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</si>
  <si>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</si>
  <si>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</si>
  <si>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</si>
  <si>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</si>
  <si>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</si>
  <si>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</si>
  <si>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</si>
  <si>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</si>
  <si>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</si>
  <si>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</si>
  <si>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</si>
  <si>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</si>
  <si>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</si>
  <si>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</si>
  <si>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</si>
  <si>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</si>
  <si>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</si>
  <si>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</si>
  <si>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</si>
  <si>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</si>
  <si>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</si>
  <si>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</si>
  <si>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</si>
  <si>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</si>
  <si>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</si>
  <si>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</si>
  <si>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</si>
  <si>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</si>
  <si>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</si>
  <si>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</si>
  <si>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</si>
  <si>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</si>
  <si>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</si>
  <si>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</si>
  <si>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</si>
  <si>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</si>
  <si>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</si>
  <si>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</si>
  <si>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</si>
  <si>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</si>
  <si>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</si>
  <si>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</si>
  <si>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</si>
  <si>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</si>
  <si>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</si>
  <si>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</si>
  <si>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</si>
  <si>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</si>
  <si>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</si>
  <si>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</si>
  <si>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</si>
  <si>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</si>
  <si>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</si>
  <si>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</si>
  <si>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</si>
  <si>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</si>
  <si>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</si>
  <si>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</si>
  <si>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</si>
  <si>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</si>
  <si>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</si>
  <si>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</si>
  <si>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</si>
  <si>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</si>
  <si>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</si>
  <si>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</si>
  <si>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</si>
  <si>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</si>
  <si>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</si>
  <si>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</si>
  <si>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</si>
  <si>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</si>
  <si>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</si>
  <si>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</si>
  <si>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</si>
  <si>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</si>
  <si>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</si>
  <si>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</si>
  <si>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</si>
  <si>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</si>
  <si>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</si>
  <si>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</si>
  <si>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</si>
  <si>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</si>
  <si>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</si>
  <si>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</si>
  <si>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</si>
  <si>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</si>
  <si>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</si>
  <si>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</si>
  <si>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</si>
  <si>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</si>
  <si>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</si>
  <si>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</si>
  <si>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</si>
  <si>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</si>
  <si>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</si>
  <si>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</si>
  <si>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</si>
  <si>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</si>
  <si>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</si>
  <si>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</si>
  <si>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</si>
  <si>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</si>
  <si>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</si>
  <si>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</si>
  <si>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</si>
  <si>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</si>
  <si>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</si>
  <si>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</si>
  <si>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</si>
  <si>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</si>
  <si>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</si>
  <si>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</si>
  <si>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</si>
  <si>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</si>
  <si>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</si>
  <si>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</si>
  <si>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</si>
  <si>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</si>
  <si>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</si>
  <si>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</si>
  <si>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</si>
  <si>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</si>
  <si>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</si>
  <si>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</si>
  <si>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</si>
  <si>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</si>
  <si>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</si>
  <si>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</si>
  <si>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</si>
  <si>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</si>
  <si>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</si>
  <si>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</si>
  <si>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</si>
  <si>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</si>
  <si>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</si>
  <si>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</si>
  <si>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</si>
  <si>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</si>
  <si>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</si>
  <si>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</si>
  <si>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</si>
  <si>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</si>
  <si>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</si>
  <si>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</si>
  <si>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</si>
  <si>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</si>
  <si>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</si>
  <si>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</si>
  <si>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</si>
  <si>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</si>
  <si>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</si>
  <si>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</si>
  <si>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</si>
  <si>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</si>
  <si>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</si>
  <si>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</si>
  <si>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</si>
  <si>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</si>
  <si>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</si>
  <si>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</si>
  <si>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</si>
  <si>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</si>
  <si>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</si>
  <si>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</si>
  <si>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</si>
  <si>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</si>
  <si>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</si>
  <si>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</si>
  <si>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</si>
  <si>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</si>
  <si>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</si>
  <si>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</si>
  <si>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</si>
  <si>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</si>
  <si>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</si>
  <si>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</si>
  <si>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</si>
  <si>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</si>
  <si>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</si>
  <si>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</si>
  <si>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</si>
  <si>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</si>
  <si>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</si>
  <si>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</si>
  <si>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</si>
  <si>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</si>
  <si>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</si>
  <si>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</si>
  <si>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</si>
  <si>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</si>
  <si>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</si>
  <si>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</si>
  <si>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</si>
  <si>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</si>
  <si>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</si>
  <si>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</si>
  <si>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</si>
  <si>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</si>
  <si>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</si>
  <si>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</si>
  <si>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</si>
  <si>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</si>
  <si>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</si>
  <si>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</si>
  <si>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</si>
  <si>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</si>
  <si>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</si>
  <si>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</si>
  <si>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</si>
  <si>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</si>
  <si>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</si>
  <si>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</si>
  <si>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</si>
  <si>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</si>
  <si>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</si>
  <si>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</si>
  <si>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</si>
  <si>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</si>
  <si>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</si>
  <si>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</si>
  <si>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</si>
  <si>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</si>
  <si>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</si>
  <si>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</si>
  <si>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</si>
  <si>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</si>
  <si>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</si>
  <si>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</si>
  <si>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</si>
  <si>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</si>
  <si>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</si>
  <si>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</si>
  <si>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</si>
  <si>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</si>
  <si>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</si>
  <si>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</si>
  <si>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</si>
  <si>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</si>
  <si>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</si>
  <si>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</si>
  <si>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</si>
  <si>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</si>
  <si>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</si>
  <si>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</si>
  <si>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</si>
  <si>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</si>
  <si>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</si>
  <si>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</si>
  <si>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</si>
  <si>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</si>
  <si>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</si>
  <si>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</si>
  <si>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</si>
  <si>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</si>
  <si>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</si>
  <si>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</si>
  <si>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</si>
  <si>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</si>
  <si>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</si>
  <si>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</si>
  <si>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</si>
  <si>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</si>
  <si>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</si>
  <si>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</si>
  <si>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</si>
  <si>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</si>
  <si>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</si>
  <si>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</si>
  <si>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</si>
  <si>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</si>
  <si>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</si>
  <si>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</si>
  <si>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</si>
  <si>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</si>
  <si>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</si>
  <si>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</si>
  <si>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</si>
  <si>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</si>
  <si>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</si>
  <si>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</si>
  <si>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</si>
  <si>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</si>
  <si>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</si>
  <si>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</si>
  <si>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</si>
  <si>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</si>
  <si>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</si>
  <si>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</si>
  <si>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</si>
  <si>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</si>
  <si>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</si>
  <si>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</si>
  <si>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</si>
  <si>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</si>
  <si>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</si>
  <si>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</si>
  <si>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</si>
  <si>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</si>
  <si>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</si>
  <si>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</si>
  <si>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</si>
  <si>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</si>
  <si>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</si>
  <si>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</si>
  <si>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</si>
  <si>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</si>
  <si>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</si>
  <si>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</si>
  <si>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</si>
  <si>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</si>
  <si>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</si>
  <si>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</si>
  <si>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</si>
  <si>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</si>
  <si>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</si>
  <si>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</si>
  <si>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</si>
  <si>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</si>
  <si>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</si>
  <si>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</si>
  <si>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</si>
  <si>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</si>
  <si>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</si>
  <si>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</si>
  <si>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</si>
  <si>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</si>
  <si>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</si>
  <si>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</si>
  <si>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</si>
  <si>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</si>
  <si>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</si>
  <si>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</si>
  <si>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</si>
  <si>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</si>
  <si>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</si>
  <si>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</si>
  <si>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</si>
  <si>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</si>
  <si>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</si>
  <si>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</si>
  <si>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</si>
  <si>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</si>
  <si>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</si>
  <si>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</si>
  <si>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</si>
  <si>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</si>
  <si>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</si>
  <si>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</si>
  <si>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</si>
  <si>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</si>
  <si>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</si>
  <si>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</si>
  <si>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</si>
  <si>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</si>
  <si>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</si>
  <si>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</si>
  <si>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</si>
  <si>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</si>
  <si>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</si>
  <si>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</si>
  <si>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</si>
  <si>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</si>
  <si>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</si>
  <si>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</si>
  <si>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</si>
  <si>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</si>
  <si>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</si>
  <si>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</si>
  <si>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</si>
  <si>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</si>
  <si>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</si>
  <si>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</si>
  <si>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</si>
  <si>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</si>
  <si>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</si>
  <si>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</si>
  <si>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</si>
  <si>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</si>
  <si>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</si>
  <si>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</si>
  <si>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</si>
  <si>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</si>
  <si>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</si>
  <si>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</si>
  <si>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</si>
  <si>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</si>
  <si>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</si>
  <si>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</si>
  <si>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</si>
  <si>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</si>
  <si>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</si>
  <si>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</si>
  <si>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</si>
  <si>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</si>
  <si>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</si>
  <si>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</si>
  <si>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</si>
  <si>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</si>
  <si>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</si>
  <si>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</si>
  <si>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</si>
  <si>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</si>
  <si>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</si>
  <si>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</si>
  <si>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</si>
  <si>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</si>
  <si>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</si>
  <si>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</si>
  <si>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</si>
  <si>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</si>
  <si>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</si>
  <si>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</si>
  <si>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</si>
  <si>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</si>
  <si>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</si>
  <si>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</si>
  <si>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</si>
  <si>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</si>
  <si>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</si>
  <si>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</si>
  <si>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</si>
  <si>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</si>
  <si>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</si>
  <si>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</si>
  <si>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</si>
  <si>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</si>
  <si>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</si>
  <si>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</si>
  <si>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</si>
  <si>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</si>
  <si>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</si>
  <si>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</si>
  <si>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</si>
  <si>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</si>
  <si>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</si>
  <si>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</si>
  <si>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</si>
  <si>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</si>
  <si>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</si>
  <si>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</si>
  <si>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</si>
  <si>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</si>
  <si>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</si>
  <si>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</si>
  <si>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</si>
  <si>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</si>
  <si>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</si>
  <si>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</si>
  <si>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</si>
  <si>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</si>
  <si>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</si>
  <si>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</si>
  <si>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</si>
  <si>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</si>
  <si>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</si>
  <si>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</si>
  <si>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</si>
  <si>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</si>
  <si>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</si>
  <si>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</si>
  <si>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</si>
  <si>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</si>
  <si>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</si>
  <si>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</si>
  <si>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</si>
  <si>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</si>
  <si>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</si>
  <si>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</si>
  <si>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</si>
  <si>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</si>
  <si>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</si>
  <si>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</si>
  <si>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</si>
  <si>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</si>
  <si>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</si>
  <si>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</si>
  <si>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</si>
  <si>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</si>
  <si>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</si>
  <si>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</si>
  <si>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</si>
  <si>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</si>
  <si>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</si>
  <si>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</si>
  <si>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</si>
  <si>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</si>
  <si>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</si>
  <si>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</si>
  <si>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</si>
  <si>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</si>
  <si>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</si>
  <si>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</si>
  <si>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</si>
  <si>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</si>
  <si>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</si>
  <si>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</si>
  <si>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</si>
  <si>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</si>
  <si>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</si>
  <si>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</si>
  <si>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</si>
  <si>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</si>
  <si>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</si>
  <si>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</si>
  <si>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</si>
  <si>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</si>
  <si>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</si>
  <si>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</si>
  <si>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</si>
  <si>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</si>
  <si>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</si>
  <si>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</si>
  <si>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</si>
  <si>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</si>
  <si>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</si>
  <si>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</si>
  <si>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</si>
  <si>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</si>
  <si>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</si>
  <si>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</si>
  <si>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</si>
  <si>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</si>
  <si>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</si>
  <si>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</si>
  <si>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</si>
  <si>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</si>
  <si>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</si>
  <si>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</si>
  <si>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</si>
  <si>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</si>
  <si>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</si>
  <si>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</si>
  <si>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</si>
  <si>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</si>
  <si>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</si>
  <si>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</si>
  <si>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</si>
  <si>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</si>
  <si>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</si>
  <si>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</si>
  <si>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</si>
  <si>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</si>
  <si>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</si>
  <si>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</si>
  <si>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</si>
  <si>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</si>
  <si>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</si>
  <si>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</si>
  <si>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</si>
  <si>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</si>
  <si>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</si>
  <si>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</si>
  <si>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</si>
  <si>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</si>
  <si>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</si>
  <si>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</si>
  <si>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</si>
  <si>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</si>
  <si>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</si>
  <si>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</si>
  <si>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</si>
  <si>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</si>
  <si>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</si>
  <si>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</si>
  <si>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</si>
  <si>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</si>
  <si>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</si>
  <si>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</si>
  <si>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</si>
  <si>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</si>
  <si>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</si>
  <si>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</si>
  <si>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</si>
  <si>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</si>
  <si>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</si>
  <si>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</si>
  <si>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</si>
  <si>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</si>
  <si>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</si>
  <si>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</si>
  <si>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</si>
  <si>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</si>
  <si>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</si>
  <si>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</si>
  <si>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</si>
  <si>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</si>
  <si>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</si>
  <si>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</si>
  <si>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</si>
  <si>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</si>
  <si>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</si>
  <si>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</si>
  <si>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</si>
  <si>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</si>
  <si>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</si>
  <si>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</si>
  <si>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</si>
  <si>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</si>
  <si>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</si>
  <si>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</si>
  <si>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</si>
  <si>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</si>
  <si>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</si>
  <si>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</si>
  <si>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</si>
  <si>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</si>
  <si>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</si>
  <si>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</si>
  <si>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</si>
  <si>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</si>
  <si>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</si>
  <si>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</si>
  <si>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</si>
  <si>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</si>
  <si>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</si>
  <si>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</si>
  <si>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</si>
  <si>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</si>
  <si>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</si>
  <si>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</si>
  <si>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</si>
  <si>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</si>
  <si>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</si>
  <si>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</si>
  <si>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</si>
  <si>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</si>
  <si>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</si>
  <si>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</si>
  <si>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</si>
  <si>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</si>
  <si>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</si>
  <si>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</si>
  <si>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</si>
  <si>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</si>
  <si>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</si>
  <si>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</si>
  <si>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</si>
  <si>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</si>
  <si>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</si>
  <si>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</si>
  <si>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</si>
  <si>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</si>
  <si>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</si>
  <si>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</si>
  <si>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</si>
  <si>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</si>
  <si>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</si>
  <si>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</si>
  <si>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</si>
  <si>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</si>
  <si>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</si>
  <si>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</si>
  <si>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</si>
  <si>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</si>
  <si>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</si>
  <si>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</si>
  <si>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</si>
  <si>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</si>
  <si>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</si>
  <si>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</si>
  <si>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</si>
  <si>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</si>
  <si>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</si>
  <si>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</si>
  <si>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</si>
  <si>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</si>
  <si>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</si>
  <si>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</si>
  <si>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</si>
  <si>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</si>
  <si>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</si>
  <si>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</si>
  <si>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</si>
  <si>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</si>
  <si>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</si>
  <si>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</si>
  <si>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</si>
  <si>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</si>
  <si>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</si>
  <si>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</si>
  <si>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</si>
  <si>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</si>
  <si>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</si>
  <si>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</si>
  <si>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</si>
  <si>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</si>
  <si>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</si>
  <si>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</si>
  <si>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</si>
  <si>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</si>
  <si>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</si>
  <si>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</si>
  <si>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</si>
  <si>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</si>
  <si>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</si>
  <si>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</si>
  <si>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</si>
  <si>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</si>
  <si>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</si>
  <si>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</si>
  <si>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</si>
  <si>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</si>
  <si>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</si>
  <si>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</si>
  <si>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</si>
  <si>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</si>
  <si>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</si>
  <si>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</si>
  <si>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</si>
  <si>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</si>
  <si>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</si>
  <si>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</si>
  <si>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</si>
  <si>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</si>
  <si>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</si>
  <si>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</si>
  <si>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</si>
  <si>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</si>
  <si>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</si>
  <si>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</si>
  <si>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</si>
  <si>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</si>
  <si>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</si>
  <si>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</si>
  <si>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</si>
  <si>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</si>
  <si>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</si>
  <si>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</si>
  <si>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</si>
  <si>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</si>
  <si>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</si>
  <si>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</si>
  <si>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</si>
  <si>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</si>
  <si>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</si>
  <si>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</si>
  <si>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</si>
  <si>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</si>
  <si>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</si>
  <si>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</si>
  <si>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</si>
  <si>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</si>
  <si>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</si>
  <si>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</si>
  <si>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</si>
  <si>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</si>
  <si>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</si>
  <si>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</si>
  <si>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</si>
  <si>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</si>
  <si>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</si>
  <si>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</si>
  <si>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</si>
  <si>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</si>
  <si>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</si>
  <si>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</si>
  <si>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</si>
  <si>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</si>
  <si>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</si>
  <si>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</si>
  <si>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</si>
  <si>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</si>
  <si>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</si>
  <si>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</si>
  <si>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</si>
  <si>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</si>
  <si>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</si>
  <si>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</si>
  <si>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</si>
  <si>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</si>
  <si>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</si>
  <si>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</si>
  <si>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</si>
  <si>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</si>
  <si>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</si>
  <si>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</si>
  <si>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</si>
  <si>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</si>
  <si>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</si>
  <si>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</si>
  <si>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</si>
  <si>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</si>
  <si>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</si>
  <si>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</si>
  <si>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</si>
  <si>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</si>
  <si>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</si>
  <si>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</si>
  <si>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</si>
  <si>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</si>
  <si>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</si>
  <si>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</si>
  <si>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</si>
  <si>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</si>
  <si>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</si>
  <si>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</si>
  <si>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</si>
  <si>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</si>
  <si>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</si>
  <si>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</si>
  <si>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</si>
  <si>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</si>
  <si>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</si>
  <si>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</si>
  <si>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</si>
  <si>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</si>
  <si>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</si>
  <si>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</si>
  <si>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</si>
  <si>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</si>
  <si>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</si>
  <si>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</si>
  <si>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</si>
  <si>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</si>
  <si>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</si>
  <si>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</si>
  <si>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</si>
  <si>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</si>
  <si>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</si>
  <si>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</si>
  <si>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</si>
  <si>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</si>
  <si>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</si>
  <si>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</si>
  <si>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</si>
  <si>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</si>
  <si>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</si>
  <si>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</si>
  <si>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</si>
  <si>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</si>
  <si>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</si>
  <si>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</si>
  <si>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</si>
  <si>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</si>
  <si>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</si>
  <si>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</si>
  <si>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</si>
  <si>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</si>
  <si>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</si>
  <si>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</si>
  <si>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</si>
  <si>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</si>
  <si>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</si>
  <si>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</si>
  <si>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</si>
  <si>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</si>
  <si>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</si>
  <si>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</si>
  <si>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</si>
  <si>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</si>
  <si>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</si>
  <si>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</si>
  <si>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</si>
  <si>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</si>
  <si>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</si>
  <si>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</si>
  <si>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</si>
  <si>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</si>
  <si>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</si>
  <si>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</si>
  <si>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</si>
  <si>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</si>
  <si>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</si>
  <si>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</si>
  <si>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</si>
  <si>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</si>
  <si>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</si>
  <si>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</si>
  <si>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</si>
  <si>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</si>
  <si>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</si>
  <si>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</si>
  <si>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</si>
  <si>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</si>
  <si>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</si>
  <si>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</si>
  <si>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</si>
  <si>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</si>
  <si>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</si>
  <si>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</si>
  <si>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</si>
  <si>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</si>
  <si>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</si>
  <si>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</si>
  <si>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</si>
  <si>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</si>
  <si>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</si>
  <si>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</si>
  <si>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</si>
  <si>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</si>
  <si>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</si>
  <si>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</si>
  <si>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</si>
  <si>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</si>
  <si>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</si>
  <si>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</si>
  <si>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</si>
  <si>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</si>
  <si>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</si>
  <si>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</si>
  <si>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</si>
  <si>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</si>
  <si>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</si>
  <si>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</si>
  <si>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</si>
  <si>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</si>
  <si>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</si>
  <si>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</si>
  <si>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</si>
  <si>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</si>
  <si>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</si>
  <si>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</si>
  <si>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</si>
  <si>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</si>
  <si>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</si>
  <si>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</si>
  <si>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</si>
  <si>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</si>
  <si>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</si>
  <si>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</si>
  <si>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</si>
  <si>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</si>
  <si>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</si>
  <si>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</si>
  <si>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</si>
  <si>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</si>
  <si>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</si>
  <si>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</si>
  <si>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</si>
  <si>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</si>
  <si>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</si>
  <si>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</si>
  <si>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</si>
  <si>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</si>
  <si>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</si>
  <si>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</si>
  <si>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</si>
  <si>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</si>
  <si>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</si>
  <si>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</si>
  <si>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</si>
  <si>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</si>
  <si>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</si>
  <si>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</si>
  <si>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</si>
  <si>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</si>
  <si>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</si>
  <si>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</si>
  <si>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</si>
  <si>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</si>
  <si>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</si>
  <si>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</si>
  <si>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</si>
  <si>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</si>
  <si>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</si>
  <si>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</si>
  <si>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</si>
  <si>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</si>
  <si>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</si>
  <si>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</si>
  <si>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</si>
  <si>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</si>
  <si>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</si>
  <si>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</si>
  <si>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</si>
  <si>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</si>
  <si>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</si>
  <si>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</si>
  <si>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</si>
  <si>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</si>
  <si>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</si>
  <si>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</si>
  <si>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</si>
  <si>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</si>
  <si>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</si>
  <si>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</si>
  <si>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</si>
  <si>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</si>
  <si>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</si>
  <si>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</si>
  <si>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</si>
  <si>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</si>
  <si>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</si>
  <si>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</si>
  <si>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</si>
  <si>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</si>
  <si>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</si>
  <si>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</si>
  <si>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</si>
  <si>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</si>
  <si>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</si>
  <si>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</si>
  <si>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</si>
  <si>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</si>
  <si>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</si>
  <si>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</si>
  <si>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</si>
  <si>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</si>
  <si>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</si>
  <si>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</si>
  <si>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</si>
  <si>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</si>
  <si>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</si>
  <si>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</si>
  <si>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</si>
  <si>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</si>
  <si>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</si>
  <si>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</si>
  <si>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</si>
  <si>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</si>
  <si>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</si>
  <si>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</si>
  <si>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</si>
  <si>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</si>
  <si>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</si>
  <si>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</si>
  <si>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</si>
  <si>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</si>
  <si>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</si>
  <si>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</si>
  <si>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</si>
  <si>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</si>
  <si>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</si>
  <si>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</si>
  <si>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</si>
  <si>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</si>
  <si>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</si>
  <si>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</si>
  <si>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</si>
  <si>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</si>
  <si>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</si>
  <si>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</si>
  <si>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</si>
  <si>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</si>
  <si>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</si>
  <si>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</si>
  <si>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</si>
  <si>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</si>
  <si>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</si>
  <si>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</si>
  <si>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</si>
  <si>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</si>
  <si>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</si>
  <si>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</si>
  <si>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</si>
  <si>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</si>
  <si>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</si>
  <si>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</si>
  <si>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</si>
  <si>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</si>
  <si>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</si>
  <si>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</si>
  <si>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</si>
  <si>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</si>
  <si>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</si>
  <si>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</si>
  <si>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</si>
  <si>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</si>
  <si>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</si>
  <si>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</si>
  <si>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</si>
  <si>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</si>
  <si>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</si>
  <si>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</si>
  <si>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</si>
  <si>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</si>
  <si>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</si>
  <si>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</si>
  <si>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</si>
  <si>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</si>
  <si>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</si>
  <si>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</si>
  <si>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</si>
  <si>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</si>
  <si>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</si>
  <si>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</si>
  <si>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</si>
  <si>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</si>
  <si>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</si>
  <si>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</si>
  <si>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</si>
  <si>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</si>
  <si>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</si>
  <si>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</si>
  <si>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</si>
  <si>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</si>
  <si>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</si>
  <si>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</si>
  <si>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</si>
  <si>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</si>
  <si>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</si>
  <si>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</si>
  <si>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</si>
  <si>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</si>
  <si>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</si>
  <si>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</si>
  <si>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</si>
  <si>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</si>
  <si>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</si>
  <si>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</si>
  <si>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</si>
  <si>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</si>
  <si>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</si>
  <si>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</si>
  <si>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</si>
  <si>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</si>
  <si>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</si>
  <si>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</si>
  <si>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</si>
  <si>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</si>
  <si>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</si>
  <si>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</si>
  <si>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</si>
  <si>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</si>
  <si>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</si>
  <si>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</si>
  <si>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</si>
  <si>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</si>
  <si>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</si>
  <si>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</si>
  <si>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</si>
  <si>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</si>
  <si>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</si>
  <si>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</si>
  <si>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</si>
  <si>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</si>
  <si>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</si>
  <si>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</si>
  <si>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</si>
  <si>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</si>
  <si>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</si>
  <si>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</si>
  <si>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</si>
  <si>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</si>
  <si>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</si>
  <si>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</si>
  <si>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</si>
  <si>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</si>
  <si>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</si>
  <si>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</si>
  <si>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</si>
  <si>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</si>
  <si>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</si>
  <si>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</si>
  <si>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</si>
  <si>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</si>
  <si>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</si>
  <si>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</si>
  <si>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</si>
  <si>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</si>
  <si>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</si>
  <si>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</si>
  <si>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</si>
  <si>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</si>
  <si>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</si>
  <si>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</si>
  <si>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</si>
  <si>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</si>
  <si>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</si>
  <si>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</si>
  <si>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</si>
  <si>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</si>
  <si>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</si>
  <si>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</si>
  <si>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</si>
  <si>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</si>
  <si>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</si>
  <si>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</si>
  <si>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</si>
  <si>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</si>
  <si>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</si>
  <si>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</si>
  <si>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</si>
  <si>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</si>
  <si>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</si>
  <si>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</si>
  <si>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</si>
  <si>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</si>
  <si>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</si>
  <si>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</si>
  <si>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</si>
  <si>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</si>
  <si>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</si>
  <si>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</si>
  <si>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</si>
  <si>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</si>
  <si>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</si>
  <si>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</si>
  <si>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</si>
  <si>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</si>
  <si>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</si>
  <si>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</si>
  <si>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</si>
  <si>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</si>
  <si>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</si>
  <si>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</si>
  <si>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</si>
  <si>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</si>
  <si>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</si>
  <si>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</si>
  <si>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</si>
  <si>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</si>
  <si>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</si>
  <si>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</si>
  <si>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</si>
  <si>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</si>
  <si>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</si>
  <si>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</si>
  <si>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</si>
  <si>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</si>
  <si>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</si>
  <si>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</si>
  <si>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</si>
  <si>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</si>
  <si>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</si>
  <si>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</si>
  <si>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</si>
  <si>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</si>
  <si>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</si>
  <si>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</si>
  <si>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</si>
  <si>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</si>
  <si>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</si>
  <si>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</si>
  <si>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</si>
  <si>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</si>
  <si>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</si>
  <si>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</si>
  <si>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</si>
  <si>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</si>
  <si>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</si>
  <si>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</si>
  <si>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</si>
  <si>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</si>
  <si>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</si>
  <si>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</si>
  <si>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</si>
  <si>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</si>
  <si>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</si>
  <si>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</si>
  <si>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</si>
  <si>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</si>
  <si>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</si>
  <si>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</si>
  <si>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</si>
  <si>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</si>
  <si>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</si>
  <si>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</si>
  <si>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</si>
  <si>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</si>
  <si>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</si>
  <si>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</si>
  <si>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</si>
  <si>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</si>
  <si>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</si>
  <si>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</si>
  <si>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</si>
  <si>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</si>
  <si>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</si>
  <si>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</si>
  <si>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</si>
  <si>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</si>
  <si>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</si>
  <si>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</si>
  <si>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</si>
  <si>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</si>
  <si>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</si>
  <si>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</si>
  <si>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</si>
  <si>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</si>
  <si>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</si>
  <si>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</si>
  <si>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</si>
  <si>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</si>
  <si>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</si>
  <si>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</si>
  <si>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</si>
  <si>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</si>
  <si>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</si>
  <si>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</si>
  <si>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</si>
  <si>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</si>
  <si>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</si>
  <si>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</si>
  <si>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</si>
  <si>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</si>
  <si>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</si>
  <si>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</si>
  <si>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</si>
  <si>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</si>
  <si>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</si>
  <si>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</si>
  <si>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</si>
  <si>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</si>
  <si>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</si>
  <si>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</si>
  <si>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</si>
  <si>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</si>
  <si>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</si>
  <si>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</si>
  <si>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</si>
  <si>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</si>
  <si>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</si>
  <si>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</si>
  <si>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</si>
  <si>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</si>
  <si>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</si>
  <si>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</si>
  <si>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</si>
  <si>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</si>
  <si>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</si>
  <si>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</si>
  <si>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</si>
  <si>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</si>
  <si>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</si>
  <si>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</si>
  <si>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</si>
  <si>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</si>
  <si>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</si>
  <si>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</si>
  <si>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</si>
  <si>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</si>
  <si>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</si>
  <si>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</si>
  <si>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</si>
  <si>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</si>
  <si>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</si>
  <si>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</si>
  <si>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</si>
  <si>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</si>
  <si>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</si>
  <si>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</si>
  <si>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</si>
  <si>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</si>
  <si>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</si>
  <si>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</si>
  <si>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</si>
  <si>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</si>
  <si>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</si>
  <si>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</si>
  <si>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</si>
  <si>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</si>
  <si>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</si>
  <si>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</si>
  <si>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</si>
  <si>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</si>
  <si>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</si>
  <si>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</si>
  <si>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</si>
  <si>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</si>
  <si>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</si>
  <si>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</si>
  <si>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</si>
  <si>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</si>
  <si>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</si>
  <si>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</si>
  <si>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</si>
  <si>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</si>
  <si>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</si>
  <si>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</si>
  <si>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</si>
  <si>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</si>
  <si>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</si>
  <si>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</si>
  <si>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</si>
  <si>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</si>
  <si>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</si>
  <si>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</si>
  <si>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</si>
  <si>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</si>
  <si>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</si>
  <si>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</si>
  <si>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</si>
  <si>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</si>
  <si>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</si>
  <si>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</si>
  <si>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</si>
  <si>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</si>
  <si>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</si>
  <si>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</si>
  <si>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</si>
  <si>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</si>
  <si>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</si>
  <si>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</si>
  <si>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</si>
  <si>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</si>
  <si>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</si>
  <si>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</si>
  <si>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</si>
  <si>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</si>
  <si>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</si>
  <si>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</si>
  <si>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</si>
  <si>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</si>
  <si>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</si>
  <si>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</si>
  <si>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</si>
  <si>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</si>
  <si>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</si>
  <si>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</si>
  <si>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</si>
  <si>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</si>
  <si>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</si>
  <si>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</si>
  <si>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</si>
  <si>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</si>
  <si>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</si>
  <si>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</si>
  <si>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</si>
  <si>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</si>
  <si>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</si>
  <si>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</si>
  <si>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</si>
  <si>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</si>
  <si>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</si>
  <si>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</si>
  <si>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</si>
  <si>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</si>
  <si>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</si>
  <si>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</si>
  <si>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</si>
  <si>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</si>
  <si>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</si>
  <si>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</si>
  <si>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</si>
  <si>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</si>
  <si>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</si>
  <si>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</si>
  <si>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</si>
  <si>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</si>
  <si>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</si>
  <si>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</si>
  <si>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</si>
  <si>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</si>
  <si>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</si>
  <si>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</si>
  <si>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</si>
  <si>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</si>
  <si>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</si>
  <si>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</si>
  <si>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</si>
  <si>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</si>
  <si>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</si>
  <si>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</si>
  <si>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</si>
  <si>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</si>
  <si>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</si>
  <si>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</si>
  <si>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</si>
  <si>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</si>
  <si>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</si>
  <si>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</si>
  <si>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</si>
  <si>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</si>
  <si>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</si>
  <si>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</si>
  <si>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</si>
  <si>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</si>
  <si>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</si>
  <si>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</si>
  <si>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</si>
  <si>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</si>
  <si>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</si>
  <si>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</si>
  <si>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</si>
  <si>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</si>
  <si>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</si>
  <si>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</si>
  <si>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</si>
  <si>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</si>
  <si>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</si>
  <si>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</si>
  <si>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</si>
  <si>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</si>
  <si>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</si>
  <si>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</si>
  <si>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</si>
  <si>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</si>
  <si>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</si>
  <si>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</si>
  <si>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</si>
  <si>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</si>
  <si>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</si>
  <si>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</si>
  <si>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</si>
  <si>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</si>
  <si>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</si>
  <si>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</si>
  <si>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</si>
  <si>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</si>
  <si>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</si>
  <si>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</si>
  <si>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</si>
  <si>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</si>
  <si>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</si>
  <si>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</si>
  <si>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</si>
  <si>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</si>
  <si>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</si>
  <si>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</si>
  <si>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</si>
  <si>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</si>
  <si>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</si>
  <si>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</si>
  <si>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</si>
  <si>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</si>
  <si>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</si>
  <si>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</si>
  <si>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</si>
  <si>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</si>
  <si>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</si>
  <si>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</si>
  <si>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</si>
  <si>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</si>
  <si>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</si>
  <si>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</si>
  <si>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</si>
  <si>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</si>
  <si>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</si>
  <si>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</si>
  <si>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</si>
  <si>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</si>
  <si>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</si>
  <si>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</si>
  <si>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</si>
  <si>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</si>
  <si>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</si>
  <si>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</si>
  <si>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</si>
  <si>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</si>
  <si>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</si>
  <si>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</si>
  <si>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</si>
  <si>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</si>
  <si>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</si>
  <si>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</si>
  <si>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</si>
  <si>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</si>
  <si>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</si>
  <si>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</si>
  <si>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</si>
  <si>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</si>
  <si>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</si>
  <si>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</si>
  <si>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</si>
  <si>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</si>
  <si>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</si>
  <si>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</si>
  <si>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</si>
  <si>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</si>
  <si>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</si>
  <si>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</si>
  <si>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</si>
  <si>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</si>
  <si>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</si>
  <si>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</si>
  <si>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</si>
  <si>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</si>
  <si>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</si>
  <si>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</si>
  <si>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</si>
  <si>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</si>
  <si>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</si>
  <si>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</si>
  <si>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</si>
  <si>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</si>
  <si>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</si>
  <si>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</si>
  <si>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</si>
  <si>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</si>
  <si>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</si>
  <si>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</si>
  <si>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</si>
  <si>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</si>
  <si>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</si>
  <si>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</si>
  <si>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</si>
  <si>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</si>
  <si>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</si>
  <si>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</si>
  <si>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</si>
  <si>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</si>
  <si>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</si>
  <si>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</si>
  <si>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</si>
  <si>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</si>
  <si>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</si>
  <si>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</si>
  <si>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</si>
  <si>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</si>
  <si>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</si>
  <si>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</si>
  <si>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</si>
  <si>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</si>
  <si>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</si>
  <si>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</si>
  <si>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</si>
  <si>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</si>
  <si>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</si>
  <si>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</si>
  <si>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</si>
  <si>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</si>
  <si>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</si>
  <si>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</si>
  <si>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</si>
  <si>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</si>
  <si>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</si>
  <si>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</si>
  <si>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</si>
  <si>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</si>
  <si>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</si>
  <si>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</si>
  <si>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</si>
  <si>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</si>
  <si>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</si>
  <si>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</si>
  <si>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</si>
  <si>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</si>
  <si>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</si>
  <si>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</si>
  <si>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</si>
  <si>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</si>
  <si>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</si>
  <si>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</si>
  <si>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</si>
  <si>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</si>
  <si>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</si>
  <si>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</si>
  <si>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</si>
  <si>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</si>
  <si>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</si>
  <si>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</si>
  <si>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</si>
  <si>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</si>
  <si>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</si>
  <si>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</si>
  <si>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</si>
  <si>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</si>
  <si>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</si>
  <si>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</si>
  <si>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</si>
  <si>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</si>
  <si>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</si>
  <si>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</si>
  <si>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</si>
  <si>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</si>
  <si>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</si>
  <si>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</si>
  <si>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</si>
  <si>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</si>
  <si>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</si>
  <si>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</si>
  <si>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</si>
  <si>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</si>
  <si>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</si>
  <si>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</si>
  <si>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</si>
  <si>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</si>
  <si>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</si>
  <si>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</si>
  <si>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</si>
  <si>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</si>
  <si>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</si>
  <si>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</si>
  <si>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</si>
  <si>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</si>
  <si>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</si>
  <si>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</si>
  <si>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</si>
  <si>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</si>
  <si>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</si>
  <si>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</si>
  <si>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</si>
  <si>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</si>
  <si>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</si>
  <si>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</si>
  <si>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</si>
  <si>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</si>
  <si>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</si>
  <si>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</si>
  <si>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</si>
  <si>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</si>
  <si>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</si>
  <si>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</si>
  <si>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</si>
  <si>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</si>
  <si>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</si>
  <si>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</si>
  <si>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</si>
  <si>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</si>
  <si>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</si>
  <si>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</si>
  <si>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</si>
  <si>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</si>
  <si>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</si>
  <si>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</si>
  <si>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</si>
  <si>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</si>
  <si>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</si>
  <si>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</si>
  <si>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</si>
  <si>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</si>
  <si>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</si>
  <si>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</si>
  <si>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</si>
  <si>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</si>
  <si>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</si>
  <si>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</si>
  <si>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</si>
  <si>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</si>
  <si>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</si>
  <si>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</si>
  <si>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</si>
  <si>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</si>
  <si>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</si>
  <si>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</si>
  <si>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</si>
  <si>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</si>
  <si>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</si>
  <si>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</si>
  <si>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</si>
  <si>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</si>
  <si>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</si>
  <si>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</si>
  <si>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</si>
  <si>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</si>
  <si>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</si>
  <si>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</si>
  <si>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</si>
  <si>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</si>
  <si>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</si>
  <si>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</si>
  <si>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</si>
  <si>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</si>
  <si>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</si>
  <si>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</si>
  <si>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</si>
  <si>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</si>
  <si>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</si>
  <si>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</si>
  <si>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</si>
  <si>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</si>
  <si>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</si>
  <si>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</si>
  <si>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</si>
  <si>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</si>
  <si>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</si>
  <si>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</si>
  <si>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</si>
  <si>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</si>
  <si>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</si>
  <si>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</si>
  <si>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</si>
  <si>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</si>
  <si>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</si>
  <si>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</si>
  <si>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</si>
  <si>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</si>
  <si>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</si>
  <si>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</si>
  <si>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</si>
  <si>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</si>
  <si>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</si>
  <si>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</si>
  <si>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</si>
  <si>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</si>
  <si>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</si>
  <si>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</si>
  <si>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</si>
  <si>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</si>
  <si>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</si>
  <si>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</si>
  <si>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</si>
  <si>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</si>
  <si>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</si>
  <si>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</si>
  <si>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</si>
  <si>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</si>
  <si>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</si>
  <si>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</si>
  <si>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</si>
  <si>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</si>
  <si>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</si>
  <si>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</si>
  <si>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</si>
  <si>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</si>
  <si>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</si>
  <si>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</si>
  <si>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</si>
  <si>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</si>
  <si>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</si>
  <si>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</si>
  <si>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</si>
  <si>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</si>
  <si>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</si>
  <si>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</si>
  <si>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</si>
  <si>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</si>
  <si>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</si>
  <si>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</si>
  <si>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</si>
  <si>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</si>
  <si>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</si>
  <si>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</si>
  <si>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</si>
  <si>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</si>
  <si>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</si>
  <si>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</si>
  <si>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</si>
  <si>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</si>
  <si>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</si>
  <si>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</si>
  <si>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</si>
  <si>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</si>
  <si>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</si>
  <si>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</si>
  <si>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</si>
  <si>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</si>
  <si>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</si>
  <si>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</si>
  <si>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</si>
  <si>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</si>
  <si>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</si>
  <si>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</si>
  <si>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</si>
  <si>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</si>
  <si>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</si>
  <si>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</si>
  <si>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</si>
  <si>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</si>
  <si>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</si>
  <si>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</si>
  <si>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</si>
  <si>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</si>
  <si>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</si>
  <si>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</si>
  <si>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</si>
  <si>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</si>
  <si>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</si>
  <si>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</si>
  <si>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</si>
  <si>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</si>
  <si>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</si>
  <si>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</si>
  <si>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</si>
  <si>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</si>
  <si>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</si>
  <si>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</si>
  <si>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</si>
  <si>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</si>
  <si>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</si>
  <si>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</si>
  <si>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</si>
  <si>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</si>
  <si>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</si>
  <si>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</si>
  <si>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</si>
  <si>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</si>
  <si>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</si>
  <si>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</si>
  <si>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</si>
  <si>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</si>
  <si>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</si>
  <si>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</si>
  <si>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</si>
  <si>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</si>
  <si>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</si>
  <si>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</si>
  <si>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</si>
  <si>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</si>
  <si>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</si>
  <si>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</si>
  <si>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</si>
  <si>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</si>
  <si>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</si>
  <si>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</si>
  <si>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</si>
  <si>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</si>
  <si>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</si>
  <si>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</si>
  <si>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</si>
  <si>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</si>
  <si>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</si>
  <si>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</si>
  <si>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</si>
  <si>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</si>
  <si>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</si>
  <si>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</si>
  <si>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</si>
  <si>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</si>
  <si>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</si>
  <si>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</si>
  <si>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</si>
  <si>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</si>
  <si>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</si>
  <si>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</si>
  <si>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</si>
  <si>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</si>
  <si>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</si>
  <si>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</si>
  <si>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</si>
  <si>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</si>
  <si>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</si>
  <si>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</si>
  <si>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</si>
  <si>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</si>
  <si>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</si>
  <si>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</si>
  <si>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</si>
  <si>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</si>
  <si>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</si>
  <si>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</si>
  <si>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</si>
  <si>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</si>
  <si>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</si>
  <si>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</si>
  <si>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</si>
  <si>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</si>
  <si>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</si>
  <si>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</si>
  <si>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</si>
  <si>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</si>
  <si>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</si>
  <si>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</si>
  <si>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</si>
  <si>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</si>
  <si>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</si>
  <si>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</si>
  <si>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</si>
  <si>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</si>
  <si>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</si>
  <si>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</si>
  <si>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</si>
  <si>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</si>
  <si>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</si>
  <si>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</si>
  <si>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</si>
  <si>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</si>
  <si>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</si>
  <si>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</si>
  <si>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</si>
  <si>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</si>
  <si>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</si>
  <si>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</si>
  <si>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</si>
  <si>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</si>
  <si>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</si>
  <si>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</si>
  <si>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</si>
  <si>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</si>
  <si>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</si>
  <si>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</si>
  <si>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</si>
  <si>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</si>
  <si>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</si>
  <si>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</si>
  <si>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</si>
  <si>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</si>
  <si>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</si>
  <si>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</si>
  <si>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</si>
  <si>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</si>
  <si>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</si>
  <si>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</si>
  <si>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</si>
  <si>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</si>
  <si>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</si>
  <si>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</si>
  <si>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</si>
  <si>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</si>
  <si>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</si>
  <si>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</si>
  <si>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</si>
  <si>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</si>
  <si>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</si>
  <si>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</si>
  <si>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</si>
  <si>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</si>
  <si>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</si>
  <si>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</si>
  <si>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</si>
  <si>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</si>
  <si>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</si>
  <si>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</si>
  <si>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</si>
  <si>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</si>
  <si>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</si>
  <si>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</si>
  <si>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</si>
  <si>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</si>
  <si>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</si>
  <si>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</si>
  <si>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</si>
  <si>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</si>
  <si>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</si>
  <si>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</si>
  <si>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</si>
  <si>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</si>
  <si>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</si>
  <si>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</si>
  <si>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</si>
  <si>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</si>
  <si>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</si>
  <si>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</si>
  <si>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</si>
  <si>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</si>
  <si>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</si>
  <si>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</si>
  <si>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</si>
  <si>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</si>
  <si>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</si>
  <si>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</si>
  <si>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</si>
  <si>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</si>
  <si>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</si>
  <si>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</si>
  <si>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</si>
  <si>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</si>
  <si>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</si>
  <si>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</si>
  <si>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</si>
  <si>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</si>
  <si>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</si>
  <si>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</si>
  <si>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</si>
  <si>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</si>
  <si>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</si>
  <si>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</si>
  <si>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</si>
  <si>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</si>
  <si>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</si>
  <si>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</si>
  <si>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</si>
  <si>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</si>
  <si>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</si>
  <si>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</si>
  <si>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</si>
  <si>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</si>
  <si>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</si>
  <si>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</si>
  <si>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</si>
  <si>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</si>
  <si>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</si>
  <si>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</si>
  <si>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</si>
  <si>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</si>
  <si>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</si>
  <si>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</si>
  <si>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</si>
  <si>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</si>
  <si>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</si>
  <si>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</si>
  <si>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</si>
  <si>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</si>
  <si>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</si>
  <si>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</si>
  <si>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</si>
  <si>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</si>
  <si>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</si>
  <si>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</si>
  <si>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</si>
  <si>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</si>
  <si>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</si>
  <si>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</si>
  <si>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</si>
  <si>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</si>
  <si>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</si>
  <si>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</si>
  <si>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</si>
  <si>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</si>
  <si>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</si>
  <si>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</si>
  <si>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</si>
  <si>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</si>
  <si>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</si>
  <si>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</si>
  <si>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</si>
  <si>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</si>
  <si>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</si>
  <si>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</si>
  <si>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</si>
  <si>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</si>
  <si>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</si>
  <si>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</si>
  <si>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</si>
  <si>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</si>
  <si>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</si>
  <si>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</si>
  <si>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</si>
  <si>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</si>
  <si>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</si>
  <si>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</si>
  <si>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</si>
  <si>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</si>
  <si>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</si>
  <si>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</si>
  <si>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</si>
  <si>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</si>
  <si>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</si>
  <si>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</si>
  <si>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</si>
  <si>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</si>
  <si>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</si>
  <si>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</si>
  <si>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</si>
  <si>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</si>
  <si>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</si>
  <si>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</si>
  <si>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</si>
  <si>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</si>
  <si>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</si>
  <si>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</si>
  <si>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</si>
  <si>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</si>
  <si>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</si>
  <si>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</si>
  <si>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</si>
  <si>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</si>
  <si>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</si>
  <si>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</si>
  <si>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</si>
  <si>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</si>
  <si>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</si>
  <si>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</si>
  <si>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</si>
  <si>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</si>
  <si>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</si>
  <si>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</si>
  <si>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</si>
  <si>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</si>
  <si>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</si>
  <si>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</si>
  <si>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</si>
  <si>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</si>
  <si>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</si>
  <si>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</si>
  <si>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</si>
  <si>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</si>
  <si>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</si>
  <si>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</si>
  <si>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</si>
  <si>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</si>
  <si>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</si>
  <si>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</si>
  <si>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</si>
  <si>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</si>
  <si>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</si>
  <si>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</si>
  <si>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</si>
  <si>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</si>
  <si>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</si>
  <si>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</si>
  <si>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</si>
  <si>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</si>
  <si>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</si>
  <si>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</si>
  <si>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</si>
  <si>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</si>
  <si>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</si>
  <si>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</si>
  <si>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</si>
  <si>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</si>
  <si>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</si>
  <si>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</si>
  <si>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</si>
  <si>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</si>
  <si>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</si>
  <si>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</si>
  <si>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</si>
  <si>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</si>
  <si>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</si>
  <si>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</si>
  <si>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</si>
  <si>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</si>
  <si>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</si>
  <si>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</si>
  <si>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</si>
  <si>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</si>
  <si>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</si>
  <si>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</si>
  <si>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</si>
  <si>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</si>
  <si>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</si>
  <si>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</si>
  <si>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</si>
  <si>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</si>
  <si>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</si>
  <si>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</si>
  <si>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</si>
  <si>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</si>
  <si>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</si>
  <si>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</si>
  <si>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</si>
  <si>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</si>
  <si>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</si>
  <si>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</si>
  <si>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</si>
  <si>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</si>
  <si>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</si>
  <si>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</si>
  <si>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</si>
  <si>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</si>
  <si>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</si>
  <si>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</si>
  <si>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</si>
  <si>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</si>
  <si>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</si>
  <si>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</si>
  <si>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</si>
  <si>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</si>
  <si>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</si>
  <si>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</si>
  <si>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</si>
  <si>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</si>
  <si>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</si>
  <si>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</si>
  <si>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</si>
  <si>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</si>
  <si>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</si>
  <si>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</si>
  <si>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</si>
  <si>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</si>
  <si>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</si>
  <si>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</si>
  <si>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</si>
  <si>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</si>
  <si>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</si>
  <si>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</si>
  <si>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</si>
  <si>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</si>
  <si>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</si>
  <si>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</si>
  <si>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</si>
  <si>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</si>
  <si>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</si>
  <si>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</si>
  <si>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</si>
  <si>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</si>
  <si>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</si>
  <si>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</si>
  <si>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</si>
  <si>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</si>
  <si>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</si>
  <si>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</si>
  <si>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</si>
  <si>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</si>
  <si>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</si>
  <si>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</si>
  <si>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</si>
  <si>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</si>
  <si>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</si>
  <si>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</si>
  <si>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</si>
  <si>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</si>
  <si>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</si>
  <si>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</si>
  <si>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</si>
  <si>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</si>
  <si>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</si>
  <si>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</si>
  <si>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</si>
  <si>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</si>
  <si>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</si>
  <si>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</si>
  <si>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</si>
  <si>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</si>
  <si>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</si>
  <si>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</si>
  <si>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</si>
  <si>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</si>
  <si>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</si>
  <si>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</si>
  <si>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</si>
  <si>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</si>
  <si>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</si>
  <si>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</si>
  <si>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</si>
  <si>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</si>
  <si>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</si>
  <si>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</si>
  <si>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</si>
  <si>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</si>
  <si>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</si>
  <si>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</si>
  <si>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</si>
  <si>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</si>
  <si>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</si>
  <si>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</si>
  <si>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</si>
  <si>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</si>
  <si>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</si>
  <si>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</si>
  <si>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</si>
  <si>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</si>
  <si>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</si>
  <si>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</si>
  <si>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</si>
  <si>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</si>
  <si>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</si>
  <si>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</si>
  <si>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</si>
  <si>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</si>
  <si>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</si>
  <si>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</si>
  <si>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</si>
  <si>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</si>
  <si>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</si>
  <si>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</si>
  <si>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</si>
  <si>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</si>
  <si>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</si>
  <si>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</si>
  <si>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</si>
  <si>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</si>
  <si>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</si>
  <si>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</si>
  <si>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</si>
  <si>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</si>
  <si>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</si>
  <si>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</si>
  <si>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</si>
  <si>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</si>
  <si>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</si>
  <si>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</si>
  <si>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</si>
  <si>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</si>
  <si>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</si>
  <si>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</si>
  <si>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</si>
  <si>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</si>
  <si>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</si>
  <si>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</si>
  <si>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</si>
  <si>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</si>
  <si>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</si>
  <si>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</si>
  <si>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</si>
  <si>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</si>
  <si>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</si>
  <si>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</si>
  <si>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</si>
  <si>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</si>
  <si>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</si>
  <si>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</si>
  <si>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</si>
  <si>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</si>
  <si>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</si>
  <si>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</si>
  <si>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</si>
  <si>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</si>
  <si>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</si>
  <si>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</si>
  <si>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</si>
  <si>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</si>
  <si>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</si>
  <si>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</si>
  <si>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</si>
  <si>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</si>
  <si>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</si>
  <si>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</si>
  <si>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</si>
  <si>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</si>
  <si>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</si>
  <si>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</si>
  <si>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</si>
  <si>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</si>
  <si>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</si>
  <si>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</si>
  <si>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</si>
  <si>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</si>
  <si>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</si>
  <si>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</si>
  <si>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</si>
  <si>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</si>
  <si>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</si>
  <si>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</si>
  <si>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</si>
  <si>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</si>
  <si>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</si>
  <si>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</si>
  <si>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</si>
  <si>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</si>
  <si>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</si>
  <si>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</si>
  <si>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</si>
  <si>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</si>
  <si>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</si>
  <si>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</si>
  <si>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</si>
  <si>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</si>
  <si>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</si>
  <si>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</si>
  <si>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</si>
  <si>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</si>
  <si>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</si>
  <si>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</si>
  <si>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</si>
  <si>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</si>
  <si>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</si>
  <si>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</si>
  <si>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</si>
  <si>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</si>
  <si>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</si>
  <si>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</si>
  <si>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</si>
  <si>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</si>
  <si>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</si>
  <si>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</si>
  <si>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</si>
  <si>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</si>
  <si>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</si>
  <si>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</si>
  <si>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</si>
  <si>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</si>
  <si>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</si>
  <si>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</si>
  <si>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</si>
  <si>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</si>
  <si>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</si>
  <si>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</si>
  <si>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</si>
  <si>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</si>
  <si>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</si>
  <si>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</si>
  <si>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</si>
  <si>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</si>
  <si>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</si>
  <si>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</si>
  <si>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</si>
  <si>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</si>
  <si>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</si>
  <si>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</si>
  <si>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</si>
  <si>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</si>
  <si>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</si>
  <si>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</si>
  <si>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</si>
  <si>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</si>
  <si>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</si>
  <si>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</si>
  <si>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</si>
  <si>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</si>
  <si>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</si>
  <si>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</si>
  <si>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</si>
  <si>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</si>
  <si>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</si>
  <si>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</si>
  <si>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</si>
  <si>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</si>
  <si>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</si>
  <si>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</si>
  <si>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</si>
  <si>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</si>
  <si>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</si>
  <si>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</si>
  <si>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</si>
  <si>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</si>
  <si>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</si>
  <si>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</si>
  <si>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</si>
  <si>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</si>
  <si>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</si>
  <si>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</si>
  <si>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</si>
  <si>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</si>
  <si>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</si>
  <si>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</si>
  <si>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</si>
  <si>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</si>
  <si>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</si>
  <si>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</si>
  <si>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</si>
  <si>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</si>
  <si>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</si>
  <si>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</si>
  <si>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</si>
  <si>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</si>
  <si>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</si>
  <si>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</si>
  <si>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</si>
  <si>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</si>
  <si>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</si>
  <si>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</si>
  <si>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</si>
  <si>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</si>
  <si>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</si>
  <si>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</si>
  <si>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</si>
  <si>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</si>
  <si>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</si>
  <si>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</si>
  <si>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</si>
  <si>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</si>
  <si>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</si>
  <si>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</si>
  <si>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</si>
  <si>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</si>
  <si>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</si>
  <si>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</si>
  <si>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</si>
  <si>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</si>
  <si>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</si>
  <si>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</si>
  <si>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</si>
  <si>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</si>
  <si>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</si>
  <si>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</si>
  <si>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</si>
  <si>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</si>
  <si>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</si>
  <si>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</si>
  <si>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</si>
  <si>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</si>
  <si>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</si>
  <si>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</si>
  <si>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</si>
  <si>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</si>
  <si>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</si>
  <si>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</si>
  <si>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</si>
  <si>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</si>
  <si>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</si>
  <si>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</si>
  <si>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</si>
  <si>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</si>
  <si>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</si>
  <si>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</si>
  <si>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</si>
  <si>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</si>
  <si>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</si>
  <si>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</si>
  <si>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</si>
  <si>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</si>
  <si>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</si>
  <si>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</si>
  <si>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</si>
  <si>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</si>
  <si>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</si>
  <si>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</si>
  <si>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</si>
  <si>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</si>
  <si>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</si>
  <si>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</si>
  <si>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</si>
  <si>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</si>
  <si>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</si>
  <si>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</si>
  <si>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</si>
  <si>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</si>
  <si>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</si>
  <si>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</si>
  <si>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</si>
  <si>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</si>
  <si>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</si>
  <si>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</si>
  <si>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</si>
  <si>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</si>
  <si>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</si>
  <si>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</si>
  <si>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</si>
  <si>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</si>
  <si>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</si>
  <si>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</si>
  <si>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</si>
  <si>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</si>
  <si>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</si>
  <si>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</si>
  <si>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</si>
  <si>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</si>
  <si>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</si>
  <si>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</si>
  <si>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</si>
  <si>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</si>
  <si>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</si>
  <si>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</si>
  <si>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</si>
  <si>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</si>
  <si>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</si>
  <si>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</si>
  <si>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</si>
  <si>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</si>
  <si>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</si>
  <si>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</si>
  <si>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</si>
  <si>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</si>
  <si>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</si>
  <si>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</si>
  <si>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</si>
  <si>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</si>
  <si>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</si>
  <si>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</si>
  <si>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</si>
  <si>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</si>
  <si>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</si>
  <si>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</si>
  <si>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</si>
  <si>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</si>
  <si>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</si>
  <si>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</si>
  <si>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</si>
  <si>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</si>
  <si>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</si>
  <si>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</si>
  <si>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</si>
  <si>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</si>
  <si>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</si>
  <si>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</si>
  <si>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</si>
  <si>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</si>
  <si>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</si>
  <si>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</si>
  <si>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</si>
  <si>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</si>
  <si>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</si>
  <si>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</si>
  <si>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</si>
  <si>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</si>
  <si>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</si>
  <si>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</si>
  <si>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</si>
  <si>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</si>
  <si>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</si>
  <si>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</si>
  <si>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</si>
  <si>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</si>
  <si>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</si>
  <si>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</si>
  <si>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</si>
  <si>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</si>
  <si>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</si>
  <si>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</si>
  <si>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</si>
  <si>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</si>
  <si>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</si>
  <si>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</si>
  <si>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</si>
  <si>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</si>
  <si>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</si>
  <si>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</si>
  <si>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</si>
  <si>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</si>
  <si>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</si>
  <si>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</si>
  <si>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</si>
  <si>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</si>
  <si>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</si>
  <si>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</si>
  <si>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</si>
  <si>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</si>
  <si>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</si>
  <si>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</si>
  <si>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</si>
  <si>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</si>
  <si>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</si>
  <si>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</si>
  <si>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</si>
  <si>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</si>
  <si>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</si>
  <si>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</si>
  <si>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</si>
  <si>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</si>
  <si>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</si>
  <si>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</si>
  <si>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</si>
  <si>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</si>
  <si>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</si>
  <si>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</si>
  <si>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</si>
  <si>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</si>
  <si>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</si>
  <si>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</si>
  <si>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</si>
  <si>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</si>
  <si>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</si>
  <si>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</si>
  <si>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</si>
  <si>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</si>
  <si>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</si>
  <si>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</si>
  <si>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</si>
  <si>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</si>
  <si>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</si>
  <si>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</si>
  <si>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</si>
  <si>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</si>
  <si>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</si>
  <si>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</si>
  <si>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</si>
  <si>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</si>
  <si>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</si>
  <si>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</si>
  <si>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</si>
  <si>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</si>
  <si>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</si>
  <si>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</si>
  <si>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</si>
  <si>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</si>
  <si>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</si>
  <si>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</si>
  <si>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</si>
  <si>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</si>
  <si>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</si>
  <si>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</si>
  <si>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</si>
  <si>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</si>
  <si>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</si>
  <si>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</si>
  <si>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</si>
  <si>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</si>
  <si>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</si>
  <si>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</si>
  <si>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</si>
  <si>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</si>
  <si>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</si>
  <si>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</si>
  <si>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</si>
  <si>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</si>
  <si>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</si>
  <si>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</si>
  <si>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</si>
  <si>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</si>
  <si>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</si>
  <si>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</si>
  <si>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</si>
  <si>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</si>
  <si>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</si>
  <si>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</si>
  <si>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</si>
  <si>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</si>
  <si>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</si>
  <si>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</si>
  <si>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</si>
  <si>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</si>
  <si>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</si>
  <si>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</si>
  <si>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</si>
  <si>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</si>
  <si>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</si>
  <si>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</si>
  <si>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</si>
  <si>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</si>
  <si>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</si>
  <si>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</si>
  <si>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</si>
  <si>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</si>
  <si>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</si>
  <si>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</si>
  <si>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</si>
  <si>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</si>
  <si>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</si>
  <si>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</si>
  <si>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</si>
  <si>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</si>
  <si>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</si>
  <si>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</si>
  <si>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</si>
  <si>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</si>
  <si>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</si>
  <si>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</si>
  <si>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</si>
  <si>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</si>
  <si>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</si>
  <si>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</si>
  <si>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</si>
  <si>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</si>
  <si>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</si>
  <si>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</si>
  <si>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</si>
  <si>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</si>
  <si>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</si>
  <si>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</si>
  <si>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</si>
  <si>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</si>
  <si>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</si>
  <si>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</si>
  <si>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</si>
  <si>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</si>
  <si>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</si>
  <si>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</si>
  <si>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</si>
  <si>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</si>
  <si>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</si>
  <si>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</si>
  <si>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</si>
  <si>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</si>
  <si>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</si>
  <si>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</si>
  <si>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</si>
  <si>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</si>
  <si>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</si>
  <si>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</si>
  <si>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</si>
  <si>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</si>
  <si>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</si>
  <si>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</si>
  <si>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</si>
  <si>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</si>
  <si>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</si>
  <si>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</si>
  <si>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</si>
  <si>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</si>
  <si>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</si>
  <si>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</si>
  <si>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</si>
  <si>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</si>
  <si>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</si>
  <si>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</si>
  <si>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</si>
  <si>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</si>
  <si>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</si>
  <si>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</si>
  <si>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</si>
  <si>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</si>
  <si>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</si>
  <si>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</si>
  <si>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</si>
  <si>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</si>
  <si>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</si>
  <si>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</si>
  <si>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</si>
  <si>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</si>
  <si>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</si>
  <si>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</si>
  <si>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</si>
  <si>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</si>
  <si>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</si>
  <si>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</si>
  <si>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</si>
  <si>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</si>
  <si>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</si>
  <si>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</si>
  <si>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</si>
  <si>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</si>
  <si>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</si>
  <si>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</si>
  <si>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</si>
  <si>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</si>
  <si>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</si>
  <si>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</si>
  <si>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</si>
  <si>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</si>
  <si>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</si>
  <si>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</si>
  <si>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</si>
  <si>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</si>
  <si>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</si>
  <si>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</si>
  <si>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</si>
  <si>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</si>
  <si>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</si>
  <si>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</si>
  <si>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</si>
  <si>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</si>
  <si>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</si>
  <si>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</si>
  <si>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</si>
  <si>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</si>
  <si>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</si>
  <si>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</si>
  <si>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</si>
  <si>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</si>
  <si>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</si>
  <si>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</si>
  <si>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</si>
  <si>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</si>
  <si>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</si>
  <si>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</si>
  <si>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</si>
  <si>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</si>
  <si>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</si>
  <si>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</si>
  <si>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</si>
  <si>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</si>
  <si>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</si>
  <si>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</si>
  <si>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</si>
  <si>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</si>
  <si>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</si>
  <si>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</si>
  <si>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</si>
  <si>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</si>
  <si>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</si>
  <si>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</si>
  <si>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</si>
  <si>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</si>
  <si>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</si>
  <si>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</si>
  <si>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</si>
  <si>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</si>
  <si>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</si>
  <si>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</si>
  <si>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</si>
  <si>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</si>
  <si>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</si>
  <si>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</si>
  <si>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</si>
  <si>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</si>
  <si>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</si>
  <si>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</si>
  <si>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</si>
  <si>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</si>
  <si>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</si>
  <si>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</si>
  <si>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</si>
  <si>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</si>
  <si>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</si>
  <si>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</si>
  <si>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</si>
  <si>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</si>
  <si>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</si>
  <si>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</si>
  <si>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</si>
  <si>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</si>
  <si>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</si>
  <si>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</si>
  <si>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</si>
  <si>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</si>
  <si>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</si>
  <si>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</si>
  <si>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</si>
  <si>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</si>
  <si>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</si>
  <si>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</si>
  <si>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</si>
  <si>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</si>
  <si>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</si>
  <si>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</si>
  <si>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</si>
  <si>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</si>
  <si>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</si>
  <si>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</si>
  <si>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</si>
  <si>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</si>
  <si>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</si>
  <si>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</si>
  <si>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</si>
  <si>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</si>
  <si>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</si>
  <si>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</si>
  <si>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</si>
  <si>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</si>
  <si>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</si>
  <si>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</si>
  <si>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</si>
  <si>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</si>
  <si>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</si>
  <si>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</si>
  <si>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</si>
  <si>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</si>
  <si>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</si>
  <si>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</si>
  <si>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</si>
  <si>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</si>
  <si>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</si>
  <si>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</si>
  <si>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</si>
  <si>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</si>
  <si>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</si>
  <si>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</si>
  <si>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</si>
  <si>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</si>
  <si>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</si>
  <si>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</si>
  <si>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</si>
  <si>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</si>
  <si>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</si>
  <si>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</si>
  <si>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</si>
  <si>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</si>
  <si>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</si>
  <si>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</si>
  <si>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</si>
  <si>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</si>
  <si>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</si>
  <si>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</si>
  <si>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</si>
  <si>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</si>
  <si>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</si>
  <si>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</si>
  <si>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</si>
  <si>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</si>
  <si>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</si>
  <si>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</si>
  <si>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</si>
  <si>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</si>
  <si>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</si>
  <si>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</si>
  <si>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</si>
  <si>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</si>
  <si>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</si>
  <si>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</si>
  <si>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</si>
  <si>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</si>
  <si>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</si>
  <si>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</si>
  <si>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</si>
  <si>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</si>
  <si>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</si>
  <si>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</si>
  <si>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</si>
  <si>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</si>
  <si>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</si>
  <si>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</si>
  <si>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</si>
  <si>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</si>
  <si>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</si>
  <si>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</si>
  <si>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</si>
  <si>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</si>
  <si>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</si>
  <si>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</si>
  <si>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</si>
  <si>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</si>
  <si>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</si>
  <si>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</si>
  <si>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</si>
  <si>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</si>
  <si>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</si>
  <si>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</si>
  <si>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</si>
  <si>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</si>
  <si>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</si>
  <si>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</si>
  <si>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</si>
  <si>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</si>
  <si>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</si>
  <si>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</si>
  <si>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</si>
  <si>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</si>
  <si>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</si>
  <si>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</si>
  <si>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</si>
  <si>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</si>
  <si>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</si>
  <si>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</si>
  <si>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</si>
  <si>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</si>
  <si>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</si>
  <si>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</si>
  <si>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</si>
  <si>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</si>
  <si>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</si>
  <si>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</si>
  <si>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</si>
  <si>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</si>
  <si>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</si>
  <si>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</si>
  <si>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</si>
  <si>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</si>
  <si>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</si>
  <si>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</si>
  <si>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</si>
  <si>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</si>
  <si>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</si>
  <si>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</si>
  <si>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</si>
  <si>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</si>
  <si>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</si>
  <si>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</si>
  <si>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</si>
  <si>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</si>
  <si>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</si>
  <si>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</si>
  <si>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</si>
  <si>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</si>
  <si>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</si>
  <si>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</si>
  <si>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</si>
  <si>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</si>
  <si>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</si>
  <si>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</si>
  <si>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</si>
  <si>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</si>
  <si>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</si>
  <si>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</si>
  <si>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</si>
  <si>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</si>
  <si>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</si>
  <si>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</si>
  <si>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</si>
  <si>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</si>
  <si>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</si>
  <si>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</si>
  <si>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</si>
  <si>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</si>
  <si>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</si>
  <si>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</si>
  <si>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</si>
  <si>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</si>
  <si>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</si>
  <si>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</si>
  <si>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</si>
  <si>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</si>
  <si>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</si>
  <si>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</si>
  <si>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</si>
  <si>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</si>
  <si>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</si>
  <si>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</si>
  <si>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</si>
  <si>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</si>
  <si>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</si>
  <si>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</si>
  <si>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</si>
  <si>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</si>
  <si>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</si>
  <si>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</si>
  <si>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</si>
  <si>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</si>
  <si>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</si>
  <si>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</si>
  <si>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</si>
  <si>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</si>
  <si>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</si>
  <si>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</si>
  <si>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</si>
  <si>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</si>
  <si>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</si>
  <si>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</si>
  <si>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</si>
  <si>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</si>
  <si>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</si>
  <si>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</si>
  <si>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</si>
  <si>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</si>
  <si>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</si>
  <si>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</si>
  <si>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</si>
  <si>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</si>
  <si>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</si>
  <si>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</si>
  <si>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</si>
  <si>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</si>
  <si>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</si>
  <si>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</si>
  <si>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</si>
  <si>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</si>
  <si>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</si>
  <si>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</si>
  <si>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</si>
  <si>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</si>
  <si>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</si>
  <si>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</si>
  <si>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</si>
  <si>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</si>
  <si>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</si>
  <si>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</si>
  <si>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</si>
  <si>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</si>
  <si>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</si>
  <si>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</si>
  <si>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</si>
  <si>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</si>
  <si>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</si>
  <si>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</si>
  <si>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</si>
  <si>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</si>
  <si>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</si>
  <si>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</si>
  <si>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</si>
  <si>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</si>
  <si>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</si>
  <si>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</si>
  <si>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</si>
  <si>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</si>
  <si>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</si>
  <si>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</si>
  <si>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</si>
  <si>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</si>
  <si>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</si>
  <si>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</si>
  <si>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</si>
  <si>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</si>
  <si>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</si>
  <si>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</si>
  <si>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</si>
  <si>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</si>
  <si>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</si>
  <si>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</si>
  <si>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</si>
  <si>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</si>
  <si>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</si>
  <si>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</si>
  <si>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</si>
  <si>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</si>
  <si>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</si>
  <si>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</si>
  <si>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</si>
  <si>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</si>
  <si>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</si>
  <si>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</si>
  <si>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</si>
  <si>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</si>
  <si>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</si>
  <si>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</si>
  <si>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</si>
  <si>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</si>
  <si>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</si>
  <si>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</si>
  <si>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</si>
  <si>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</si>
  <si>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</si>
  <si>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</si>
  <si>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</si>
  <si>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</si>
  <si>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</si>
  <si>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</si>
  <si>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</si>
  <si>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</si>
  <si>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</si>
  <si>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</si>
  <si>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</si>
  <si>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</si>
  <si>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</si>
  <si>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</si>
  <si>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</si>
  <si>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</si>
  <si>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</si>
  <si>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</si>
  <si>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</si>
  <si>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</si>
  <si>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</si>
  <si>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</si>
  <si>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</si>
  <si>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</si>
  <si>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</si>
  <si>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</si>
  <si>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</si>
  <si>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</si>
  <si>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</si>
  <si>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</si>
  <si>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</si>
  <si>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</si>
  <si>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</si>
  <si>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</si>
  <si>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</si>
  <si>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</si>
  <si>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</si>
  <si>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</si>
  <si>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</si>
  <si>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</si>
  <si>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</si>
  <si>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</si>
  <si>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</si>
  <si>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</si>
  <si>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</si>
  <si>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</si>
  <si>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</si>
  <si>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</si>
  <si>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</si>
  <si>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</si>
  <si>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</si>
  <si>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</si>
  <si>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</si>
  <si>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</si>
  <si>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</si>
  <si>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</si>
  <si>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</si>
  <si>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</si>
  <si>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</si>
  <si>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</si>
  <si>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</si>
  <si>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</si>
  <si>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</si>
  <si>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</si>
  <si>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</si>
  <si>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</si>
  <si>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</si>
  <si>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</si>
  <si>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</si>
  <si>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</si>
  <si>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</si>
  <si>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</si>
  <si>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</si>
  <si>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</si>
  <si>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</si>
  <si>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</si>
  <si>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</si>
  <si>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</si>
  <si>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</si>
  <si>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</si>
  <si>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</si>
  <si>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</si>
  <si>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</si>
  <si>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</si>
  <si>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</si>
  <si>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</si>
  <si>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</si>
  <si>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</si>
  <si>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</si>
  <si>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</si>
  <si>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</si>
  <si>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</si>
  <si>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</si>
  <si>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</si>
  <si>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</si>
  <si>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</si>
  <si>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</si>
  <si>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</si>
  <si>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</si>
  <si>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</si>
  <si>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</si>
  <si>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</si>
  <si>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</si>
  <si>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</si>
  <si>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</si>
  <si>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</si>
  <si>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</si>
  <si>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</si>
  <si>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</si>
  <si>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</si>
  <si>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</si>
  <si>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</si>
  <si>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</si>
  <si>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</si>
  <si>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</si>
  <si>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</si>
  <si>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</si>
  <si>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</si>
  <si>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</si>
  <si>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</si>
  <si>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</si>
  <si>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</si>
  <si>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</si>
  <si>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</si>
  <si>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</si>
  <si>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</si>
  <si>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</si>
  <si>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</si>
  <si>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</si>
  <si>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</si>
  <si>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</si>
  <si>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</si>
  <si>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</si>
  <si>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</si>
  <si>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</si>
  <si>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</si>
  <si>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</si>
  <si>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</si>
  <si>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</si>
  <si>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</si>
  <si>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</si>
  <si>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</si>
  <si>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</si>
  <si>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</si>
  <si>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</si>
  <si>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</si>
  <si>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</si>
  <si>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</si>
  <si>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</si>
  <si>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</si>
  <si>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</si>
  <si>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</si>
  <si>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</si>
  <si>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</si>
  <si>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</si>
  <si>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</si>
  <si>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</si>
  <si>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</si>
  <si>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</si>
  <si>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</si>
  <si>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</si>
  <si>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</si>
  <si>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</si>
  <si>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</si>
  <si>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</si>
  <si>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</si>
  <si>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</si>
  <si>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</si>
  <si>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</si>
  <si>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</si>
  <si>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</si>
  <si>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</si>
  <si>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</si>
  <si>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</si>
  <si>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</si>
  <si>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</si>
  <si>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</si>
  <si>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</si>
  <si>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</si>
  <si>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</si>
  <si>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</si>
  <si>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</si>
  <si>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</si>
  <si>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</si>
  <si>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</si>
  <si>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</si>
  <si>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</si>
  <si>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</si>
  <si>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</si>
  <si>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</si>
  <si>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</si>
  <si>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</si>
  <si>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</si>
  <si>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</si>
  <si>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</si>
  <si>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</si>
  <si>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</si>
  <si>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</si>
  <si>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</si>
  <si>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</si>
  <si>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</si>
  <si>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</si>
  <si>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</si>
  <si>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</si>
  <si>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</si>
  <si>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</si>
  <si>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</si>
  <si>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</si>
  <si>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</si>
  <si>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</si>
  <si>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</si>
  <si>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</si>
  <si>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</si>
  <si>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</si>
  <si>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</si>
  <si>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</si>
  <si>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</si>
  <si>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</si>
  <si>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</si>
  <si>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</si>
  <si>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</si>
  <si>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</si>
  <si>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</si>
  <si>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</si>
  <si>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</si>
  <si>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</si>
  <si>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</si>
  <si>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</si>
  <si>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</si>
  <si>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</si>
  <si>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</si>
  <si>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</si>
  <si>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</si>
  <si>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</si>
  <si>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</si>
  <si>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</si>
  <si>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</si>
  <si>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</si>
  <si>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</si>
  <si>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</si>
  <si>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</si>
  <si>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</si>
  <si>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</si>
  <si>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</si>
  <si>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</si>
  <si>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</si>
  <si>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</si>
  <si>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</si>
  <si>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</si>
  <si>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</si>
  <si>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</si>
  <si>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</si>
  <si>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</si>
  <si>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</si>
  <si>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</si>
  <si>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</si>
  <si>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</si>
  <si>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</si>
  <si>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</si>
  <si>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</si>
  <si>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</si>
  <si>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</si>
  <si>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</si>
  <si>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</si>
  <si>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</si>
  <si>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</si>
  <si>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</si>
  <si>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</si>
  <si>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</si>
  <si>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</si>
  <si>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</si>
  <si>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</si>
  <si>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</si>
  <si>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</si>
  <si>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</si>
  <si>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</si>
  <si>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</si>
  <si>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</si>
  <si>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</si>
  <si>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</si>
  <si>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</si>
  <si>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</si>
  <si>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</si>
  <si>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</si>
  <si>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</si>
  <si>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</si>
  <si>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</si>
  <si>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</si>
  <si>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</si>
  <si>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</si>
  <si>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</si>
  <si>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</si>
  <si>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</si>
  <si>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</si>
  <si>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</si>
  <si>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</si>
  <si>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</si>
  <si>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</si>
  <si>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</si>
  <si>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</si>
  <si>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</si>
  <si>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</si>
  <si>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</si>
  <si>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</si>
  <si>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</si>
  <si>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</si>
  <si>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</si>
  <si>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</si>
  <si>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</si>
  <si>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</si>
  <si>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</si>
  <si>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</si>
  <si>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</si>
  <si>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</si>
  <si>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</si>
  <si>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</si>
  <si>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</si>
  <si>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</si>
  <si>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</si>
  <si>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</si>
  <si>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</si>
  <si>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</si>
  <si>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</si>
  <si>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</si>
  <si>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</si>
  <si>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</si>
  <si>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</si>
  <si>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</si>
  <si>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</si>
  <si>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</si>
  <si>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</si>
  <si>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</si>
  <si>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</si>
  <si>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</si>
  <si>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</si>
  <si>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</si>
  <si>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</si>
  <si>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</si>
  <si>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</si>
  <si>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</si>
  <si>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</si>
  <si>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</si>
  <si>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</si>
  <si>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</si>
  <si>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</si>
  <si>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</si>
  <si>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</si>
  <si>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</si>
  <si>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</si>
  <si>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</si>
  <si>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</si>
  <si>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</si>
  <si>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</si>
  <si>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</si>
  <si>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</si>
  <si>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</si>
  <si>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</si>
  <si>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</si>
  <si>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</si>
  <si>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</si>
  <si>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</si>
  <si>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</si>
  <si>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</si>
  <si>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</si>
  <si>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</si>
  <si>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</si>
  <si>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</si>
  <si>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</si>
  <si>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</si>
  <si>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</si>
  <si>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</si>
  <si>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</si>
  <si>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</si>
  <si>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</si>
  <si>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</si>
  <si>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</si>
  <si>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</si>
  <si>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</si>
  <si>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</si>
  <si>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</si>
  <si>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</si>
  <si>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</si>
  <si>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</si>
  <si>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</si>
  <si>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</si>
  <si>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</si>
  <si>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</si>
  <si>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</si>
  <si>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</si>
  <si>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</si>
  <si>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</si>
  <si>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</si>
  <si>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</si>
  <si>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</si>
  <si>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</si>
  <si>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</si>
  <si>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</si>
  <si>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</si>
  <si>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</si>
  <si>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</si>
  <si>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</si>
  <si>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</si>
  <si>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</si>
  <si>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</si>
  <si>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</si>
  <si>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</si>
  <si>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</si>
  <si>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</si>
  <si>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</si>
  <si>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</si>
  <si>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</si>
  <si>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</si>
  <si>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</si>
  <si>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</si>
  <si>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</si>
  <si>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</si>
  <si>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</si>
  <si>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</si>
  <si>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</si>
  <si>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</si>
  <si>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</si>
  <si>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</si>
  <si>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</si>
  <si>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</si>
  <si>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</si>
  <si>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</si>
  <si>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</si>
  <si>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</si>
  <si>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</si>
  <si>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</si>
  <si>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</si>
  <si>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</si>
  <si>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</si>
  <si>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</si>
  <si>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</si>
  <si>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</si>
  <si>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</si>
  <si>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</si>
  <si>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</si>
  <si>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</si>
  <si>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</si>
  <si>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</si>
  <si>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</si>
  <si>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</si>
  <si>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</si>
  <si>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</si>
  <si>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</si>
  <si>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</si>
  <si>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</si>
  <si>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</si>
  <si>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</si>
  <si>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</si>
  <si>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</si>
  <si>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</si>
  <si>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</si>
  <si>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</si>
  <si>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</si>
  <si>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</si>
  <si>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</si>
  <si>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</si>
  <si>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</si>
  <si>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</si>
  <si>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</si>
  <si>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</si>
  <si>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</si>
  <si>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</si>
  <si>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</si>
  <si>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</si>
  <si>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</si>
  <si>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</si>
  <si>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</si>
  <si>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</si>
  <si>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</si>
  <si>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</si>
  <si>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</si>
  <si>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</si>
  <si>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</si>
  <si>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</si>
  <si>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</si>
  <si>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</si>
  <si>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</si>
  <si>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</si>
  <si>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</si>
  <si>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</si>
  <si>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</si>
  <si>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</si>
  <si>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</si>
  <si>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</si>
  <si>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</si>
  <si>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</si>
  <si>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</si>
  <si>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</si>
  <si>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</si>
  <si>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</si>
  <si>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</si>
  <si>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</si>
  <si>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</si>
  <si>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</si>
  <si>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</si>
  <si>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</si>
  <si>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</si>
  <si>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</si>
  <si>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</si>
  <si>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</si>
  <si>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</si>
  <si>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</si>
  <si>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</si>
  <si>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</si>
  <si>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</si>
  <si>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</si>
  <si>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</si>
  <si>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</si>
  <si>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</si>
  <si>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</si>
  <si>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</si>
  <si>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</si>
  <si>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</si>
  <si>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</si>
  <si>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</si>
  <si>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</si>
  <si>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</si>
  <si>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</si>
  <si>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</si>
  <si>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</si>
  <si>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</si>
  <si>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</si>
  <si>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</si>
  <si>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</si>
  <si>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</si>
  <si>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</si>
  <si>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</si>
  <si>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</si>
  <si>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</si>
  <si>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</si>
  <si>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</si>
  <si>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</si>
  <si>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</si>
  <si>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</si>
  <si>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</si>
  <si>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</si>
  <si>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</si>
  <si>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</si>
  <si>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</si>
  <si>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</si>
  <si>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</si>
  <si>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</si>
  <si>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</si>
  <si>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</si>
  <si>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</si>
  <si>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</si>
  <si>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</si>
  <si>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</si>
  <si>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</si>
  <si>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</si>
  <si>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</si>
  <si>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</si>
  <si>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</si>
  <si>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</si>
  <si>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</si>
  <si>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</si>
  <si>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</si>
  <si>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</si>
  <si>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</si>
  <si>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</si>
  <si>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</si>
  <si>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</si>
  <si>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</si>
  <si>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</si>
  <si>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</si>
  <si>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</si>
  <si>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</si>
  <si>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</si>
  <si>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</si>
  <si>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</si>
  <si>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</si>
  <si>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</si>
  <si>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</si>
  <si>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</si>
  <si>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</si>
  <si>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</si>
  <si>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</si>
  <si>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</si>
  <si>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</si>
  <si>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</si>
  <si>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</si>
  <si>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</si>
  <si>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</si>
  <si>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</si>
  <si>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</si>
  <si>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</si>
  <si>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</si>
  <si>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</si>
  <si>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</si>
  <si>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</si>
  <si>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</si>
  <si>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</si>
  <si>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</si>
  <si>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</si>
  <si>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</si>
  <si>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</si>
  <si>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</si>
  <si>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</si>
  <si>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</si>
  <si>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</si>
  <si>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</si>
  <si>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</si>
  <si>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</si>
  <si>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</si>
  <si>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</si>
  <si>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</si>
  <si>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</si>
  <si>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</si>
  <si>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</si>
  <si>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</si>
  <si>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</si>
  <si>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</si>
  <si>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</si>
  <si>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</si>
  <si>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</si>
  <si>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</si>
  <si>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</si>
  <si>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</si>
  <si>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</si>
  <si>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</si>
  <si>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</si>
  <si>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</si>
  <si>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</si>
  <si>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</si>
  <si>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</si>
  <si>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</si>
  <si>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</si>
  <si>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</si>
  <si>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</si>
  <si>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</si>
  <si>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</si>
  <si>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</si>
  <si>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</si>
  <si>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</si>
  <si>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</si>
  <si>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</si>
  <si>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</si>
  <si>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</si>
  <si>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</si>
  <si>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</si>
  <si>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</si>
  <si>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</si>
  <si>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</si>
  <si>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</si>
  <si>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</si>
  <si>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</si>
  <si>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</si>
  <si>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</si>
  <si>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</si>
  <si>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</si>
  <si>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</si>
  <si>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</si>
  <si>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</si>
  <si>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</si>
  <si>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</si>
  <si>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</si>
  <si>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</si>
  <si>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</si>
  <si>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</si>
  <si>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</si>
  <si>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</si>
  <si>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</si>
  <si>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</si>
  <si>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</si>
  <si>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</si>
  <si>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</si>
  <si>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</si>
  <si>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</si>
  <si>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</si>
  <si>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</si>
  <si>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</si>
  <si>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</si>
  <si>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</si>
  <si>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</si>
  <si>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</si>
  <si>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</si>
  <si>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</si>
  <si>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</si>
  <si>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</si>
  <si>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</si>
  <si>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</si>
  <si>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</si>
  <si>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</si>
  <si>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</si>
  <si>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</si>
  <si>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</si>
  <si>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</si>
  <si>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</si>
  <si>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</si>
  <si>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</si>
  <si>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</si>
  <si>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</si>
  <si>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</si>
  <si>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</si>
  <si>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</si>
  <si>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</si>
  <si>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</si>
  <si>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</si>
  <si>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</si>
  <si>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</si>
  <si>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</si>
  <si>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</si>
  <si>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</si>
  <si>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</si>
  <si>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</si>
  <si>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</si>
  <si>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</si>
  <si>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</si>
  <si>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</si>
  <si>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</si>
  <si>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</si>
  <si>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</si>
  <si>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</si>
  <si>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</si>
  <si>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</si>
  <si>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</si>
  <si>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</si>
  <si>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</si>
  <si>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</si>
  <si>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</si>
  <si>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</si>
  <si>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</si>
  <si>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</si>
  <si>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</si>
  <si>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</si>
  <si>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</si>
  <si>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</si>
  <si>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</si>
  <si>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</si>
  <si>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</si>
  <si>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</si>
  <si>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</si>
  <si>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</si>
  <si>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</si>
  <si>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</si>
  <si>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</si>
  <si>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</si>
  <si>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</si>
  <si>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</si>
  <si>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</si>
  <si>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</si>
  <si>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</si>
  <si>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</si>
  <si>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</si>
  <si>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</si>
  <si>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</si>
  <si>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</si>
  <si>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</si>
  <si>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</si>
  <si>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</si>
  <si>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</si>
  <si>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</si>
  <si>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</si>
  <si>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</si>
  <si>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</si>
  <si>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</si>
  <si>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</si>
  <si>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</si>
  <si>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</si>
  <si>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</si>
  <si>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</si>
  <si>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</si>
  <si>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</si>
  <si>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</si>
  <si>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</si>
  <si>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</si>
  <si>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</si>
  <si>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</si>
  <si>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</si>
  <si>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</si>
  <si>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</si>
  <si>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</si>
  <si>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</si>
  <si>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</si>
  <si>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</si>
  <si>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</si>
  <si>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</si>
  <si>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</si>
  <si>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</si>
  <si>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</si>
  <si>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</si>
  <si>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</si>
  <si>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</si>
  <si>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</si>
  <si>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</si>
  <si>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</si>
  <si>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</si>
  <si>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</si>
  <si>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</si>
  <si>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</si>
  <si>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</si>
  <si>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</si>
  <si>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</si>
  <si>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</si>
  <si>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</si>
  <si>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</si>
  <si>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</si>
  <si>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</si>
  <si>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</si>
  <si>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</si>
  <si>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</si>
  <si>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</si>
  <si>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</si>
  <si>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</si>
  <si>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</si>
  <si>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</si>
  <si>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</si>
  <si>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</si>
  <si>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</si>
  <si>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</si>
  <si>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</si>
  <si>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</si>
  <si>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</si>
  <si>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</si>
  <si>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</si>
  <si>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</si>
  <si>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</si>
  <si>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</si>
  <si>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</si>
  <si>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</si>
  <si>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</si>
  <si>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</si>
  <si>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</si>
  <si>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</si>
  <si>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</si>
  <si>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</si>
  <si>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</si>
  <si>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</si>
  <si>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</si>
  <si>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</si>
  <si>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</si>
  <si>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</si>
  <si>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</si>
  <si>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</si>
  <si>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</si>
  <si>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</si>
  <si>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</si>
  <si>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</si>
  <si>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</si>
  <si>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</si>
  <si>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</si>
  <si>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</si>
  <si>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</si>
  <si>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</si>
  <si>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</si>
  <si>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</si>
  <si>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</si>
  <si>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</si>
  <si>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</si>
  <si>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</si>
  <si>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</si>
  <si>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</si>
  <si>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</si>
  <si>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</si>
  <si>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</si>
  <si>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</si>
  <si>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</si>
  <si>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</si>
  <si>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</si>
  <si>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</si>
  <si>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</si>
  <si>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</si>
  <si>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</si>
  <si>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</si>
  <si>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</si>
  <si>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</si>
  <si>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</si>
  <si>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</si>
  <si>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</si>
  <si>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</si>
  <si>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</si>
  <si>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</si>
  <si>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</si>
  <si>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</si>
  <si>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</si>
  <si>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</si>
  <si>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</si>
  <si>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</si>
  <si>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</si>
  <si>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</si>
  <si>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</si>
  <si>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</si>
  <si>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</si>
  <si>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</si>
  <si>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</si>
  <si>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</si>
  <si>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</si>
  <si>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</si>
  <si>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</si>
  <si>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</si>
  <si>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</si>
  <si>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</si>
  <si>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</si>
  <si>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</si>
  <si>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</si>
  <si>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</si>
  <si>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</si>
  <si>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</si>
  <si>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</si>
  <si>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</si>
  <si>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</si>
  <si>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</si>
  <si>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</si>
  <si>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</si>
  <si>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</si>
  <si>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</si>
  <si>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</si>
  <si>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</si>
  <si>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</si>
  <si>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</si>
  <si>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</si>
  <si>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</si>
  <si>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</si>
  <si>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</si>
  <si>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</si>
  <si>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</si>
  <si>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</si>
  <si>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</si>
  <si>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</si>
  <si>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</si>
  <si>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</si>
  <si>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</si>
  <si>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</si>
  <si>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</si>
  <si>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</si>
  <si>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</si>
  <si>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</si>
  <si>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</si>
  <si>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</si>
  <si>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</si>
  <si>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</si>
  <si>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</si>
  <si>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</si>
  <si>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</si>
  <si>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</si>
  <si>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</si>
  <si>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</si>
  <si>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</si>
  <si>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</si>
  <si>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</si>
  <si>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</si>
  <si>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</si>
  <si>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</si>
  <si>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</si>
  <si>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</si>
  <si>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</si>
  <si>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</si>
  <si>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</si>
  <si>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</si>
  <si>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</si>
  <si>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</si>
  <si>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</si>
  <si>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</si>
  <si>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</si>
  <si>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</si>
  <si>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</si>
  <si>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</si>
  <si>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</si>
  <si>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</si>
  <si>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</si>
  <si>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</si>
  <si>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</si>
  <si>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</si>
  <si>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</si>
  <si>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</si>
  <si>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</si>
  <si>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</si>
  <si>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</si>
  <si>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</si>
  <si>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</si>
  <si>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</si>
  <si>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</si>
  <si>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</si>
  <si>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</si>
  <si>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</si>
  <si>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</si>
  <si>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</si>
  <si>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</si>
  <si>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</si>
  <si>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</si>
  <si>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</si>
  <si>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</si>
  <si>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</si>
  <si>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</si>
  <si>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</si>
  <si>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</si>
  <si>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</si>
  <si>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</si>
  <si>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</si>
  <si>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</si>
  <si>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</si>
  <si>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</si>
  <si>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</si>
  <si>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</si>
  <si>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</si>
  <si>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</si>
  <si>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</si>
  <si>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</si>
  <si>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</si>
  <si>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</si>
  <si>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</si>
  <si>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</si>
  <si>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</si>
  <si>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</si>
  <si>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</si>
  <si>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</si>
  <si>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</si>
  <si>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</si>
  <si>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</si>
  <si>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</si>
  <si>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</si>
  <si>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</si>
  <si>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</si>
  <si>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</si>
  <si>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</si>
  <si>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</si>
  <si>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</si>
  <si>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</si>
  <si>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</si>
  <si>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</si>
  <si>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</si>
  <si>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</si>
  <si>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</si>
  <si>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</si>
  <si>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</si>
  <si>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</si>
  <si>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</si>
  <si>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</si>
  <si>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</si>
  <si>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</si>
  <si>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</si>
  <si>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</si>
  <si>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</si>
  <si>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</si>
  <si>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</si>
  <si>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</si>
  <si>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</si>
  <si>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</si>
  <si>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</si>
  <si>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</si>
  <si>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</si>
  <si>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</si>
  <si>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</si>
  <si>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</si>
  <si>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</si>
  <si>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</si>
  <si>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</si>
  <si>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</si>
  <si>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</si>
  <si>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</si>
  <si>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</si>
  <si>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</si>
  <si>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</si>
  <si>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</si>
  <si>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</si>
  <si>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</si>
  <si>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</si>
  <si>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</si>
  <si>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</si>
  <si>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</si>
  <si>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</si>
  <si>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</si>
  <si>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</si>
  <si>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</si>
  <si>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</si>
  <si>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</si>
  <si>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</si>
  <si>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</si>
  <si>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</si>
  <si>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</si>
  <si>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</si>
  <si>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</si>
  <si>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</si>
  <si>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</si>
  <si>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</si>
  <si>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</si>
  <si>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</si>
  <si>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</si>
  <si>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</si>
  <si>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</si>
  <si>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</si>
  <si>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</si>
  <si>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</si>
  <si>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</si>
  <si>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</si>
  <si>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</si>
  <si>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</si>
  <si>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</si>
  <si>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</si>
  <si>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</si>
  <si>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</si>
  <si>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</si>
  <si>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</si>
  <si>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</si>
  <si>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</si>
  <si>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</si>
  <si>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</si>
  <si>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</si>
  <si>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</si>
  <si>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</si>
  <si>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</si>
  <si>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</si>
  <si>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</si>
  <si>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</si>
  <si>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</si>
  <si>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</si>
  <si>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</si>
  <si>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</si>
  <si>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</si>
  <si>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</si>
  <si>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</si>
  <si>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</si>
  <si>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</si>
  <si>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</si>
  <si>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</si>
  <si>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</si>
  <si>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</si>
  <si>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</si>
  <si>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</si>
  <si>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</si>
  <si>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</si>
  <si>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</si>
  <si>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</si>
  <si>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</si>
  <si>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</si>
  <si>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</si>
  <si>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</si>
  <si>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</si>
  <si>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</si>
  <si>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</si>
  <si>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</si>
  <si>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</si>
  <si>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</si>
  <si>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</si>
  <si>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</si>
  <si>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</si>
  <si>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</si>
  <si>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</si>
  <si>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</si>
  <si>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</si>
  <si>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</si>
  <si>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</si>
  <si>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</si>
  <si>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</si>
  <si>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</si>
  <si>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</si>
  <si>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</si>
  <si>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</si>
  <si>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</si>
  <si>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</si>
  <si>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</si>
  <si>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</si>
  <si>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</si>
  <si>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</si>
  <si>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</si>
  <si>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</si>
  <si>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</si>
  <si>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</si>
  <si>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</si>
  <si>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</si>
  <si>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</si>
  <si>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</si>
  <si>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</si>
  <si>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</si>
  <si>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</si>
  <si>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</si>
  <si>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</si>
  <si>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</si>
  <si>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</si>
  <si>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</si>
  <si>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</si>
  <si>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</si>
  <si>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</si>
  <si>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</si>
  <si>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</si>
  <si>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</si>
  <si>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</si>
  <si>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</si>
  <si>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</si>
  <si>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</si>
  <si>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</si>
  <si>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</si>
  <si>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</si>
  <si>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</si>
  <si>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</si>
  <si>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</si>
  <si>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</si>
  <si>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</si>
  <si>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</si>
  <si>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</si>
  <si>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</si>
  <si>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</si>
  <si>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</si>
  <si>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</si>
  <si>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</si>
  <si>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</si>
  <si>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</si>
  <si>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</si>
  <si>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</si>
  <si>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</si>
  <si>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</si>
  <si>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</si>
  <si>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</si>
  <si>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</si>
  <si>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</si>
  <si>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</si>
  <si>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</si>
  <si>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</si>
  <si>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</si>
  <si>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</si>
  <si>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</si>
  <si>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</si>
  <si>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</si>
  <si>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</si>
  <si>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</si>
  <si>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</si>
  <si>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</si>
  <si>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</si>
  <si>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</si>
  <si>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</si>
  <si>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</si>
  <si>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</si>
  <si>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</si>
  <si>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</si>
  <si>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</si>
  <si>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</si>
  <si>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</si>
  <si>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</si>
  <si>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</si>
  <si>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</si>
  <si>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</si>
  <si>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</si>
  <si>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</si>
  <si>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</si>
  <si>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</si>
  <si>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</si>
  <si>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</si>
  <si>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</si>
  <si>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</si>
  <si>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</si>
  <si>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</si>
  <si>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</si>
  <si>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</si>
  <si>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</si>
  <si>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</si>
  <si>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</si>
  <si>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</si>
  <si>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</si>
  <si>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</si>
  <si>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</si>
  <si>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</si>
  <si>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</si>
  <si>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</si>
  <si>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</si>
  <si>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</si>
  <si>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</si>
  <si>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</si>
  <si>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</si>
  <si>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</si>
  <si>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</si>
  <si>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</si>
  <si>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</si>
  <si>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</si>
  <si>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</si>
  <si>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</si>
  <si>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</si>
  <si>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</si>
  <si>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</si>
  <si>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</si>
  <si>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</si>
  <si>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</si>
  <si>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</si>
  <si>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</si>
  <si>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</si>
  <si>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</si>
  <si>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</si>
  <si>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</si>
  <si>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</si>
  <si>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</si>
  <si>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</si>
  <si>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</si>
  <si>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</si>
  <si>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</si>
  <si>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</si>
  <si>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</si>
  <si>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</si>
  <si>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</si>
  <si>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</si>
  <si>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</si>
  <si>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</si>
  <si>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</si>
  <si>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</si>
  <si>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</si>
  <si>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</si>
  <si>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</si>
  <si>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</si>
  <si>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</si>
  <si>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</si>
  <si>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</si>
  <si>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</si>
  <si>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</si>
  <si>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</si>
  <si>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</si>
  <si>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</si>
  <si>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</si>
  <si>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</si>
  <si>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</si>
  <si>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</si>
  <si>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</si>
  <si>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</si>
  <si>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</si>
  <si>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</si>
  <si>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</si>
  <si>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</si>
  <si>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</si>
  <si>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</si>
  <si>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</si>
  <si>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</si>
  <si>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</si>
  <si>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</si>
  <si>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</si>
  <si>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</si>
  <si>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</si>
  <si>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</si>
  <si>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</si>
  <si>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</si>
  <si>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</si>
  <si>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</si>
  <si>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</si>
  <si>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</si>
  <si>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</si>
  <si>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</si>
  <si>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</si>
  <si>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</si>
  <si>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</si>
  <si>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</si>
  <si>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</si>
  <si>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</si>
  <si>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</si>
  <si>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</si>
  <si>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</si>
  <si>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</si>
  <si>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</si>
  <si>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</si>
  <si>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</si>
  <si>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</si>
  <si>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</si>
  <si>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</si>
  <si>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</si>
  <si>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</si>
  <si>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</si>
  <si>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</si>
  <si>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</si>
  <si>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</si>
  <si>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</si>
  <si>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</si>
  <si>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</si>
  <si>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</si>
  <si>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</si>
  <si>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</si>
  <si>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</si>
  <si>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</si>
  <si>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</si>
  <si>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</si>
  <si>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</si>
  <si>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</si>
  <si>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</si>
  <si>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</si>
  <si>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</si>
  <si>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</si>
  <si>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</si>
  <si>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</si>
  <si>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</si>
  <si>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</si>
  <si>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</si>
  <si>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</si>
  <si>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</si>
  <si>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</si>
  <si>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</si>
  <si>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</si>
  <si>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</si>
  <si>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</si>
  <si>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</si>
  <si>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</si>
  <si>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</si>
  <si>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</si>
  <si>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</si>
  <si>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</si>
  <si>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</si>
  <si>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</si>
  <si>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</si>
  <si>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</si>
  <si>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</si>
  <si>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</si>
  <si>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</si>
  <si>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</si>
  <si>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</si>
  <si>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</si>
  <si>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</si>
  <si>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</si>
  <si>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</si>
  <si>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</si>
  <si>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</si>
  <si>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</si>
  <si>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</si>
  <si>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</si>
  <si>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</si>
  <si>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</si>
  <si>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</si>
  <si>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</si>
  <si>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</si>
  <si>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</si>
  <si>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</si>
  <si>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</si>
  <si>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</si>
  <si>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</si>
  <si>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</si>
  <si>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</si>
  <si>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</si>
  <si>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</si>
  <si>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</si>
  <si>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</si>
  <si>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</si>
  <si>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</si>
  <si>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</si>
  <si>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</si>
  <si>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</si>
  <si>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</si>
  <si>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</si>
  <si>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</si>
  <si>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</si>
  <si>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</si>
  <si>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</si>
  <si>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</si>
  <si>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</si>
  <si>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</si>
  <si>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</si>
  <si>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</si>
  <si>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</si>
  <si>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</si>
  <si>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</si>
  <si>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</si>
  <si>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</si>
  <si>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</si>
  <si>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</si>
  <si>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</si>
  <si>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</si>
  <si>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</si>
  <si>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</si>
  <si>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</si>
  <si>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</si>
  <si>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</si>
  <si>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</si>
  <si>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</si>
  <si>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</si>
  <si>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</si>
  <si>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</si>
  <si>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</si>
  <si>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</si>
  <si>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</si>
  <si>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</si>
  <si>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</si>
  <si>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</si>
  <si>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</si>
  <si>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</si>
  <si>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</si>
  <si>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</si>
  <si>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</si>
  <si>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</si>
  <si>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</si>
  <si>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</si>
  <si>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</si>
  <si>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</si>
  <si>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</si>
  <si>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</si>
  <si>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</si>
  <si>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</si>
  <si>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</si>
  <si>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</si>
  <si>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</si>
  <si>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</si>
  <si>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</si>
  <si>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</si>
  <si>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</si>
  <si>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</si>
  <si>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</si>
  <si>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</si>
  <si>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</si>
  <si>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</si>
  <si>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</si>
  <si>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</si>
  <si>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</si>
  <si>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</si>
  <si>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</si>
  <si>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</si>
  <si>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PCM-20251116-00000794</t>
  </si>
  <si>
    <t xml:space="preserve">2025-11-16 09:48:12
</t>
  </si>
  <si>
    <t>50 MIN</t>
  </si>
  <si>
    <t xml:space="preserve"> PCM-20250215-00000830 </t>
  </si>
  <si>
    <t>LTE site still down and  site located in aramco area access issue need special permission</t>
  </si>
  <si>
    <t>PCM-20251116-00000753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</si>
  <si>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</si>
  <si>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</si>
  <si>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</si>
  <si>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</si>
  <si>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</si>
  <si>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</si>
  <si>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</si>
  <si>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</si>
  <si>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</si>
  <si>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PCM-20251116-00000716</t>
  </si>
  <si>
    <t>EM team at site TS</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</si>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</sst>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314.50149131944636</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0.36675752315204591</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2.6514467594097368E-2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45977.449917245372</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45977.449917245372</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45977.449917245372</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45977.449917245372</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45977.449917245372</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45977.449917245372</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45977.449917245372</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45977.449917245372</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45977.449917245372</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45977.449917245372</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45977.449917245372</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45977.449917245372</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45977.449917245372</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45977.449917245372</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45977.449917245372</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45977.449917245372</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45977.449917245372</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45977.449917245372</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45977.449917245372</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45977.449917245372</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45977.449917245372</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45977.449917245372</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45977.449917245372</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45977.449917245372</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45977.449917245372</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45977.449917245372</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45977.449917245372</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45977.449917245372</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45977.449917245372</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45977.449917245372</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45977.449917245372</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45977.449917245372</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45977.449917245372</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45977.449917245372</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45977.449917245372</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45977.449917245372</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45977.449917245372</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45977.449917245372</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45977.449917245372</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45977.449917245372</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45977.449917245372</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45977.449917245372</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45977.449917245372</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45977.449917245372</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45977.449917245372</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45977.449917245372</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45977.449917245372</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45977.449917245372</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45977.449917245372</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45977.449917245372</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45977.449917245372</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45977.449917245372</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45977.449917245372</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45977.449917245372</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45977.449917245372</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45977.449917245372</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45977.449917245372</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45977.449917245372</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45977.449917245372</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45977.449917245372</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45977.449917245372</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45977.449917245372</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45977.449917245372</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45977.449917245372</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45977.449917245372</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45977.449917245372</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45977.449917245372</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45977.449917245372</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45977.449917245372</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45977.449917245372</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45977.449917245372</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45977.449917245372</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45977.449917245372</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45977.449917245372</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45977.449917245372</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45977.449917245372</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45977.449917245372</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45977.449917245372</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45977.449917245372</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1"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152.45007928241102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1.0135746527812444</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0.43099363426154014</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45977.449917245372</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2</v>
      </c>
      <c r="D7" s="18" t="s">
        <v>39118</v>
      </c>
      <c r="E7" s="103" t="s">
        <v>39021</v>
      </c>
      <c r="F7" s="104"/>
      <c r="G7" s="105">
        <f ca="1">IFERROR(NOW()-F7,"-")</f>
        <v>45977.449917245372</v>
      </c>
      <c r="H7" s="149"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1</v>
      </c>
      <c r="D8" s="18" t="s">
        <v>27179</v>
      </c>
      <c r="E8" s="103" t="s">
        <v>39021</v>
      </c>
      <c r="F8" s="149">
        <v>45977.414421296293</v>
      </c>
      <c r="G8" s="105">
        <f ca="1">IFERROR(NOW()-F8,"-")</f>
        <v>3.5495949079631828E-2</v>
      </c>
      <c r="H8" s="149" t="s">
        <v>39122</v>
      </c>
      <c r="I8" s="18" t="str">
        <f>IFERROR(VLOOKUP(D8,DB!A:F,6,0),"")</f>
        <v>SCECO</v>
      </c>
      <c r="J8" s="18" t="str">
        <f>IFERROR(VLOOKUP(D8,DB!A:G,7,0),"")</f>
        <v>Vandalized</v>
      </c>
      <c r="K8" s="19" t="s">
        <v>39123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45977.449917245372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45977.449917245372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45977.449917245372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45977.449917245372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45977.449917245372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45977.449917245372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45977.449917245372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45977.449917245372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45977.449917245372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45977.449917245372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45977.449917245372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45977.449917245372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0"/>
      <c r="B21" s="121" t="str">
        <f>IFERROR(VLOOKUP(D21,DB!A:K,11,0),"")</f>
        <v/>
      </c>
      <c r="C21" s="121"/>
      <c r="D21" s="121"/>
      <c r="E21" s="122"/>
      <c r="F21" s="123"/>
      <c r="G21" s="124">
        <f ca="1">IFERROR(NOW()-F21,"-")</f>
        <v>45977.449917245372</v>
      </c>
      <c r="H21" s="123"/>
      <c r="I21" s="121" t="str">
        <f>IFERROR(VLOOKUP(D21,DB!A:F,6,0),"")</f>
        <v/>
      </c>
      <c r="J21" s="121" t="str">
        <f>IFERROR(VLOOKUP(D21,DB!A:G,7,0),"")</f>
        <v/>
      </c>
      <c r="K21" s="125"/>
      <c r="L21" s="121" t="str">
        <f>IFERROR(VLOOKUP(D21,DB!A:I,9,0),"")</f>
        <v/>
      </c>
      <c r="M21" s="121"/>
      <c r="N21" s="121"/>
      <c r="O21" s="121"/>
      <c r="P21" s="121"/>
      <c r="Q21" s="121"/>
      <c r="R21" s="121"/>
      <c r="S21" s="121"/>
      <c r="T21" s="121"/>
      <c r="U21" s="121"/>
      <c r="V21" s="121"/>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c r="BF21" s="121"/>
      <c r="BG21" s="121"/>
      <c r="BH21" s="121"/>
      <c r="BI21" s="121"/>
      <c r="BJ21" s="121"/>
      <c r="BK21" s="121"/>
      <c r="BL21" s="121"/>
      <c r="BM21" s="121"/>
      <c r="BN21" s="121"/>
      <c r="BO21" s="121"/>
      <c r="BP21" s="121"/>
      <c r="BQ21" s="121"/>
      <c r="BR21" s="121"/>
      <c r="BS21" s="121"/>
      <c r="BT21" s="121"/>
      <c r="BU21" s="121"/>
      <c r="BV21" s="121"/>
      <c r="BW21" s="121"/>
      <c r="BX21" s="121"/>
      <c r="BY21" s="121"/>
      <c r="BZ21" s="121"/>
      <c r="CA21" s="121"/>
      <c r="CB21" s="121"/>
      <c r="CC21" s="121"/>
      <c r="CD21" s="121"/>
      <c r="CE21" s="121"/>
      <c r="CF21" s="121"/>
      <c r="CG21" s="121"/>
      <c r="CH21" s="121"/>
      <c r="CI21" s="121"/>
      <c r="CJ21" s="126"/>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45977.449917245372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45977.449917245372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45977.449917245372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45977.449917245372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45977.449917245372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45977.449917245372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45977.449917245372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45977.449917245372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45977.449917245372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45977.449917245372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45977.449917245372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45977.449917245372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45977.449917245372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45977.449917245372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45977.449917245372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45977.449917245372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45977.449917245372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45977.449917245372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45977.449917245372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45977.449917245372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45977.449917245372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45977.449917245372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45977.449917245372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45977.449917245372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45977.449917245372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45977.449917245372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45977.449917245372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45977.449917245372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45977.449917245372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45977.449917245372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45977.449917245372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45977.449917245372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45977.449917245372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45977.449917245372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45977.449917245372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45977.449917245372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45977.449917245372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45977.449917245372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45977.449917245372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45977.449917245372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45977.449917245372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45977.449917245372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45977.449917245372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45977.449917245372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45977.449917245372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45977.449917245372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45977.449917245372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45977.449917245372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45977.449917245372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45977.449917245372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45977.449917245372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45977.449917245372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45977.449917245372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45977.449917245372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45977.449917245372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45977.449917245372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45977.449917245372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45977.449917245372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45977.449917245372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45977.449917245372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45977.449917245372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45977.449917245372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45977.449917245372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45977.449917245372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45977.449917245372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45977.449917245372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45977.449917245372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45977.449917245372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45977.449917245372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45977.449917245372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45977.449917245372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45977.449917245372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45977.449917245372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45977.449917245372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45977.449917245372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45977.449917245372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45977.449917245372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45977.449917245372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45977.449917245372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45977.449917245372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45977.449917245372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45977.449917245372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45977.449917245372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45977.449917245372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45977.449917245372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45977.449917245372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45977.449917245372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45977.449917245372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45977.449917245372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45977.449917245372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45977.449917245372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45977.449917245372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45977.449917245372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45977.449917245372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45977.449917245372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45977.449917245372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45977.449917245372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45977.449917245372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45977.449917245372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45977.449917245372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45977.449917245372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45977.449917245372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45977.449917245372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45977.449917245372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45977.449917245372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45977.449917245372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45977.449917245372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45977.449917245372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45977.449917245372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45977.449917245372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45977.449917245372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45977.449917245372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45977.449917245372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45977.449917245372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45977.449917245372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45977.449917245372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45977.449917245372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45977.449917245372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45977.449917245372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45977.449917245372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45977.449917245372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45977.449917245372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45977.449917245372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45977.449917245372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45977.449917245372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45977.449917245372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45977.449917245372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45977.449917245372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45977.449917245372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45977.449917245372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45977.449917245372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45977.449917245372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45977.449917245372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45977.449917245372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45977.449917245372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45977.449917245372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45977.449917245372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45977.449917245372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45977.449917245372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45977.449917245372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45977.449917245372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45977.449917245372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45977.449917245372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45977.449917245372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45977.449917245372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45977.449917245372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45977.449917245372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45977.449917245372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45977.449917245372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45977.449917245372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45977.449917245372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45977.449917245372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45977.449917245372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45977.449917245372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45977.449917245372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45977.449917245372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45977.449917245372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45977.449917245372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45977.449917245372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45977.449917245372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45977.449917245372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45977.449917245372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45977.449917245372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45977.449917245372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45977.449917245372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45977.449917245372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45977.449917245372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45977.449917245372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45977.449917245372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45977.449917245372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45977.449917245372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45977.449917245372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45977.449917245372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45977.449917245372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45977.449917245372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45977.449917245372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45977.449917245372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45977.449917245372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45977.449917245372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45977.449917245372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45977.449917245372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45977.449917245372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45977.449917245372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45977.449917245372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45977.449917245372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45977.449917245372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45977.449917245372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45977.449917245372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45977.449917245372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45977.449917245372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45977.449917245372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45977.449917245372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45977.449917245372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45977.449917245372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45977.449917245372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45977.449917245372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45977.449917245372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45977.449917245372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45977.449917245372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45977.449917245372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45977.449917245372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45977.449917245372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45977.449917245372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45977.449917245372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45977.449917245372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45977.449917245372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45977.449917245372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45977.449917245372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45977.449917245372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45977.449917245372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45977.449917245372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45977.449917245372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45977.449917245372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45977.449917245372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45977.449917245372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45977.449917245372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45977.449917245372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45977.449917245372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45977.449917245372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45977.449917245372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45977.449917245372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45977.449917245372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45977.449917245372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45977.449917245372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45977.449917245372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45977.449917245372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45977.449917245372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45977.449917245372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45977.449917245372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45977.449917245372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45977.449917245372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45977.449917245372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45977.449917245372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45977.449917245372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45977.449917245372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45977.449917245372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45977.449917245372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45977.449917245372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45977.449917245372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45977.449917245372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45977.449917245372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45977.449917245372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45977.449917245372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45977.449917245372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45977.449917245372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45977.449917245372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45977.449917245372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45977.449917245372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45977.449917245372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45977.449917245372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45977.449917245372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45977.449917245372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45977.449917245372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45977.449917245372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45977.449917245372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45977.449917245372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45977.449917245372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45977.449917245372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45977.449917245372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45977.449917245372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45977.449917245372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45977.449917245372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45977.449917245372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45977.449917245372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45977.449917245372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45977.449917245372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45977.449917245372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45977.449917245372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45977.449917245372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45977.449917245372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45977.449917245372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45977.449917245372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45977.449917245372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45977.449917245372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45977.449917245372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45977.449917245372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45977.449917245372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45977.449917245372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45977.449917245372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45977.449917245372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45977.449917245372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45977.449917245372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45977.449917245372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45977.449917245372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45977.449917245372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45977.449917245372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45977.449917245372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45977.449917245372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45977.449917245372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45977.449917245372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45977.449917245372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45977.449917245372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45977.449917245372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45977.449917245372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45977.449917245372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45977.449917245372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45977.449917245372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45977.449917245372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45977.449917245372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45977.449917245372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45977.449917245372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45977.449917245372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45977.449917245372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45977.449917245372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45977.449917245372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45977.449917245372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45977.449917245372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45977.449917245372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45977.449917245372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45977.449917245372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45977.449917245372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45977.449917245372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45977.449917245372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45977.449917245372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45977.449917245372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45977.449917245372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45977.449917245372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45977.449917245372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45977.449917245372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45977.449917245372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45977.449917245372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45977.449917245372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45977.449917245372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45977.449917245372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45977.449917245372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45977.449917245372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45977.449917245372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45977.449917245372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45977.449917245372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45977.449917245372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45977.449917245372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45977.449917245372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45977.449917245372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45977.449917245372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45977.449917245372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45977.449917245372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45977.449917245372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45977.449917245372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45977.449917245372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45977.449917245372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45977.449917245372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45977.449917245372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45977.449917245372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45977.449917245372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45977.449917245372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45977.449917245372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45977.449917245372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45977.449917245372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45977.449917245372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45977.449917245372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45977.449917245372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45977.449917245372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45977.449917245372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45977.449917245372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45977.449917245372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45977.449917245372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45977.449917245372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45977.449917245372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45977.449917245372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45977.449917245372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45977.449917245372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45977.449917245372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45977.449917245372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45977.449917245372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45977.449917245372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45977.449917245372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45977.449917245372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45977.449917245372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45977.449917245372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45977.449917245372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45977.449917245372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45977.449917245372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45977.449917245372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45977.449917245372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45977.449917245372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45977.449917245372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45977.449917245372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45977.449917245372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45977.449917245372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45977.449917245372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45977.449917245372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45977.449917245372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45977.449917245372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45977.449917245372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45977.449917245372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45977.449917245372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45977.449917245372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45977.449917245372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45977.449917245372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45977.449917245372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45977.449917245372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45977.449917245372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45977.449917245372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45977.449917245372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45977.449917245372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45977.449917245372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45977.449917245372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45977.449917245372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45977.449917245372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45977.449917245372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45977.449917245372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45977.449917245372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45977.449917245372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45977.449917245372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45977.449917245372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45977.449917245372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45977.449917245372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45977.449917245372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45977.449917245372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45977.449917245372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45977.449917245372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45977.449917245372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45977.449917245372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45977.449917245372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45977.449917245372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45977.449917245372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45977.449917245372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45977.449917245372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45977.449917245372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45977.449917245372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45977.449917245372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45977.449917245372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45977.449917245372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45977.449917245372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45977.449917245372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45977.449917245372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45977.449917245372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45977.449917245372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45977.449917245372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45977.449917245372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45977.449917245372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45977.449917245372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45977.449917245372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45977.449917245372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45977.449917245372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45977.449917245372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45977.449917245372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45977.449917245372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45977.449917245372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45977.449917245372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45977.449917245372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45977.449917245372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45977.449917245372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45977.449917245372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45977.449917245372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45977.449917245372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45977.449917245372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45977.449917245372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45977.449917245372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45977.449917245372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45977.449917245372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45977.449917245372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45977.449917245372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45977.449917245372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45977.449917245372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45977.449917245372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45977.449917245372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45977.449917245372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45977.449917245372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45977.449917245372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45977.449917245372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45977.449917245372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45977.449917245372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45977.449917245372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45977.449917245372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45977.449917245372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45977.449917245372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45977.449917245372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45977.449917245372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45977.449917245372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45977.449917245372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45977.449917245372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45977.449917245372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45977.449917245372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45977.449917245372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45977.449917245372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45977.449917245372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45977.449917245372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45977.449917245372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45977.449917245372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45977.449917245372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45977.449917245372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45977.449917245372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45977.449917245372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45977.449917245372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45977.449917245372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45977.449917245372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45977.449917245372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45977.449917245372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45977.449917245372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45977.449917245372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45977.449917245372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45977.449917245372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45977.449917245372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45977.449917245372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45977.449917245372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45977.449917245372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45977.449917245372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45977.449917245372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45977.449917245372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45977.449917245372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45977.449917245372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45977.449917245372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45977.449917245372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45977.449917245372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45977.449917245372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45977.449917245372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45977.449917245372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45977.449917245372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45977.449917245372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45977.449917245372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45977.449917245372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45977.449917245372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45977.449917245372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45977.449917245372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45977.449917245372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45977.449917245372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45977.449917245372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45977.449917245372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45977.449917245372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45977.449917245372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45977.449917245372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45977.449917245372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45977.449917245372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45977.449917245372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45977.449917245372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45977.449917245372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45977.449917245372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45977.449917245372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45977.449917245372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45977.449917245372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45977.449917245372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45977.449917245372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45977.449917245372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45977.449917245372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45977.449917245372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45977.449917245372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45977.449917245372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45977.449917245372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45977.449917245372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45977.449917245372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45977.449917245372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45977.449917245372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45977.449917245372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45977.449917245372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45977.449917245372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45977.449917245372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45977.449917245372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45977.449917245372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45977.449917245372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45977.449917245372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45977.449917245372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45977.449917245372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45977.449917245372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45977.449917245372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45977.449917245372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45977.449917245372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45977.449917245372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45977.449917245372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45977.449917245372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45977.449917245372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45977.449917245372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45977.449917245372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45977.449917245372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45977.449917245372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45977.449917245372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45977.449917245372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45977.449917245372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45977.449917245372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45977.449917245372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45977.449917245372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45977.449917245372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45977.449917245372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45977.449917245372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45977.449917245372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45977.449917245372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45977.449917245372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45977.449917245372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45977.449917245372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45977.449917245372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45977.449917245372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45977.449917245372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45977.449917245372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45977.449917245372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45977.449917245372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45977.449917245372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45977.449917245372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45977.449917245372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45977.449917245372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45977.449917245372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45977.449917245372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45977.449917245372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45977.449917245372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45977.449917245372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45977.449917245372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45977.449917245372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45977.449917245372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45977.449917245372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45977.449917245372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45977.449917245372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45977.449917245372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45977.449917245372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45977.449917245372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45977.449917245372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45977.449917245372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45977.449917245372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45977.449917245372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45977.449917245372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45977.449917245372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45977.449917245372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45977.449917245372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45977.449917245372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45977.449917245372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45977.449917245372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45977.449917245372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45977.449917245372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45977.449917245372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45977.449917245372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45977.449917245372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45977.449917245372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45977.449917245372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45977.449917245372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45977.449917245372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45977.449917245372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45977.449917245372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45977.449917245372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45977.449917245372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45977.449917245372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45977.449917245372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45977.449917245372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45977.449917245372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45977.449917245372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45977.449917245372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45977.449917245372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45977.449917245372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45977.449917245372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45977.449917245372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45977.449917245372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45977.449917245372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45977.449917245372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45977.449917245372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45977.449917245372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45977.449917245372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45977.449917245372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45977.449917245372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45977.449917245372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45977.449917245372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45977.449917245372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45977.449917245372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45977.449917245372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45977.449917245372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45977.449917245372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45977.449917245372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45977.449917245372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45977.449917245372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45977.449917245372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45977.449917245372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45977.449917245372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45977.449917245372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45977.449917245372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45977.449917245372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45977.449917245372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45977.449917245372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45977.449917245372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45977.449917245372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45977.449917245372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45977.449917245372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45977.449917245372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45977.449917245372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45977.449917245372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45977.449917245372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45977.449917245372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45977.449917245372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45977.449917245372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45977.449917245372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45977.449917245372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45977.449917245372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45977.449917245372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45977.449917245372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45977.449917245372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45977.449917245372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45977.449917245372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45977.449917245372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45977.449917245372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45977.449917245372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45977.449917245372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45977.449917245372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45977.449917245372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45977.449917245372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45977.449917245372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45977.449917245372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45977.449917245372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45977.449917245372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45977.449917245372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45977.449917245372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45977.449917245372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45977.449917245372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45977.449917245372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45977.449917245372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45977.449917245372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45977.449917245372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45977.449917245372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45977.449917245372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45977.449917245372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45977.449917245372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45977.449917245372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45977.449917245372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45977.449917245372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45977.449917245372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45977.449917245372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45977.449917245372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45977.449917245372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45977.449917245372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45977.449917245372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45977.449917245372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45977.449917245372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45977.449917245372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45977.449917245372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45977.449917245372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45977.449917245372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45977.449917245372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45977.449917245372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45977.449917245372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45977.449917245372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45977.449917245372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45977.449917245372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45977.449917245372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45977.449917245372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45977.449917245372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45977.449917245372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45977.449917245372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45977.449917245372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45977.449917245372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45977.449917245372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45977.449917245372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45977.449917245372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45977.449917245372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45977.449917245372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45977.449917245372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45977.449917245372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45977.449917245372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45977.449917245372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45977.449917245372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45977.449917245372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45977.449917245372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45977.449917245372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45977.449917245372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45977.449917245372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45977.449917245372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45977.449917245372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45977.449917245372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45977.449917245372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45977.449917245372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45977.449917245372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45977.449917245372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45977.449917245372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45977.449917245372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45977.449917245372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45977.449917245372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45977.449917245372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45977.449917245372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45977.449917245372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45977.449917245372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45977.449917245372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45977.449917245372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45977.449917245372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45977.449917245372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45977.449917245372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45977.449917245372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45977.449917245372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45977.449917245372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45977.449917245372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45977.449917245372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45977.449917245372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45977.449917245372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45977.449917245372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45977.449917245372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45977.449917245372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45977.449917245372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45977.449917245372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45977.449917245372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45977.449917245372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45977.449917245372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45977.449917245372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45977.449917245372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45977.449917245372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45977.449917245372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45977.449917245372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45977.449917245372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45977.449917245372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45977.449917245372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45977.449917245372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45977.449917245372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45977.449917245372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45977.449917245372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45977.449917245372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45977.449917245372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45977.449917245372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45977.449917245372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45977.449917245372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45977.449917245372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45977.449917245372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45977.449917245372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45977.449917245372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45977.449917245372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45977.449917245372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45977.449917245372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45977.449917245372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45977.449917245372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45977.449917245372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45977.449917245372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45977.449917245372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45977.449917245372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45977.449917245372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45977.449917245372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45977.449917245372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45977.449917245372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45977.449917245372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45977.449917245372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45977.449917245372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45977.449917245372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45977.449917245372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45977.449917245372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45977.449917245372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45977.449917245372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45977.449917245372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45977.449917245372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45977.449917245372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45977.449917245372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45977.449917245372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45977.449917245372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45977.449917245372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45977.449917245372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45977.449917245372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45977.449917245372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45977.449917245372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45977.449917245372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45977.449917245372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45977.449917245372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45977.449917245372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45977.449917245372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45977.449917245372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45977.449917245372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45977.449917245372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45977.449917245372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45977.449917245372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45977.449917245372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45977.449917245372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45977.449917245372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45977.449917245372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45977.449917245372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45977.449917245372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45977.449917245372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45977.449917245372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45977.449917245372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45977.449917245372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45977.449917245372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45977.449917245372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45977.449917245372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45977.449917245372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45977.449917245372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45977.449917245372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45977.449917245372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45977.449917245372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45977.449917245372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45977.449917245372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45977.449917245372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45977.449917245372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45977.449917245372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45977.449917245372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45977.449917245372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45977.449917245372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45977.449917245372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45977.449917245372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45977.449917245372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45977.449917245372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45977.449917245372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45977.449917245372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45977.449917245372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45977.449917245372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45977.449917245372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45977.449917245372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45977.449917245372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45977.449917245372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45977.449917245372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45977.449917245372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45977.449917245372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45977.449917245372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45977.449917245372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45977.449917245372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45977.449917245372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45977.449917245372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45977.449917245372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45977.449917245372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45977.449917245372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45977.449917245372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45977.449917245372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45977.449917245372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45977.449917245372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45977.449917245372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45977.449917245372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45977.449917245372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45977.449917245372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45977.449917245372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45977.449917245372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45977.449917245372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45977.449917245372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45977.449917245372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45977.449917245372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45977.449917245372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45977.449917245372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45977.449917245372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45977.449917245372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45977.449917245372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45977.449917245372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45977.449917245372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45977.449917245372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45977.449917245372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45977.449917245372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45977.449917245372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45977.449917245372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45977.449917245372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45977.449917245372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45977.449917245372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45977.449917245372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45977.449917245372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45977.449917245372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45977.449917245372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45977.449917245372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45977.449917245372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45977.449917245372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45977.449917245372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45977.449917245372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45977.449917245372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45977.449917245372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45977.449917245372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45977.449917245372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45977.449917245372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45977.449917245372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45977.449917245372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45977.449917245372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45977.449917245372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45977.449917245372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45977.449917245372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45977.449917245372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45977.449917245372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45977.449917245372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45977.449917245372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45977.449917245372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45977.449917245372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45977.449917245372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45977.449917245372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45977.449917245372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45977.449917245372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45977.449917245372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45977.449917245372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45977.449917245372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45977.449917245372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45977.449917245372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45977.449917245372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45977.449917245372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45977.449917245372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45977.449917245372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45977.449917245372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45977.449917245372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45977.449917245372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45977.449917245372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45977.449917245372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45977.449917245372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45977.449917245372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45977.449917245372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45977.449917245372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45977.449917245372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45977.449917245372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45977.449917245372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45977.449917245372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45977.449917245372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45977.449917245372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45977.449917245372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45977.449917245372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45977.449917245372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45977.449917245372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45977.449917245372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45977.449917245372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45977.449917245372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45977.449917245372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45977.449917245372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45977.449917245372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45977.449917245372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45977.449917245372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45977.449917245372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45977.449917245372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45977.449917245372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45977.449917245372</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39124</v>
      </c>
      <c r="B2" s="92" t="str">
        <f>IFERROR(VLOOKUP(D2,DB!A:K,11,0),"")</f>
        <v>R4</v>
      </c>
      <c r="C2" s="94">
        <v>1</v>
      </c>
      <c r="D2" s="92" t="s">
        <v>35092</v>
      </c>
      <c r="E2" s="95" t="s">
        <v>39021</v>
      </c>
      <c r="F2" s="96">
        <v>45703.480717592596</v>
      </c>
      <c r="G2" s="97">
        <f t="shared" ref="G2" ca="1" si="0">IFERROR(NOW()-F2,"")</f>
        <v>273.9691996527763</v>
      </c>
      <c r="H2" s="96">
        <v>45703.474768518521</v>
      </c>
      <c r="I2" s="96" t="str">
        <f>IFERROR(VLOOKUP(D2,DB!A:F,6,0),"")</f>
        <v>SCECO</v>
      </c>
      <c r="J2" s="96" t="str">
        <f>IFERROR(VLOOKUP(D2,DB!A:G,7,0),"")</f>
        <v>Dead</v>
      </c>
      <c r="K2" s="98" t="s">
        <v>39125</v>
      </c>
      <c r="L2" s="92" t="str">
        <f>IFERROR(VLOOKUP(D2,DB!A:I,9,0),"")</f>
        <v>Latis</v>
      </c>
    </row>
    <row r="3" spans="1:16" ht="15" customHeight="1">
      <c r="A3" s="128" t="s">
        <v>39126</v>
      </c>
      <c r="B3" s="128" t="str">
        <f>IFERROR(VLOOKUP(D3,DB!A:K,11,0),"")</f>
        <v>R4</v>
      </c>
      <c r="C3" s="94">
        <v>1</v>
      </c>
      <c r="D3" s="92" t="s">
        <v>31096</v>
      </c>
      <c r="E3" s="95" t="s">
        <v>39021</v>
      </c>
      <c r="F3" s="96">
        <v>45977.398425925923</v>
      </c>
      <c r="G3" s="97">
        <f ca="1">IFERROR(NOW()-F3,"")</f>
        <v>5.1491319449269213E-2</v>
      </c>
      <c r="H3" s="96">
        <v>45977.392766203702</v>
      </c>
      <c r="I3" s="128" t="str">
        <f>IFERROR(VLOOKUP(D3,DB!A:F,6,0),"")</f>
        <v>SCECO</v>
      </c>
      <c r="J3" s="128" t="str">
        <f>IFERROR(VLOOKUP(D3,DB!A:G,7,0),"")</f>
        <v>Dead</v>
      </c>
      <c r="K3" s="98" t="s">
        <v>39127</v>
      </c>
      <c r="L3" s="92" t="str">
        <f>IFERROR(VLOOKUP(D3,DB!A:I,9,0),"")</f>
        <v>Latis</v>
      </c>
    </row>
    <row r="4" spans="1:16" ht="15" customHeight="1">
      <c r="A4" s="128"/>
      <c r="B4" s="128" t="str">
        <f>IFERROR(VLOOKUP(D4,DB!A:K,11,0),"")</f>
        <v/>
      </c>
      <c r="C4" s="94"/>
      <c r="D4" s="92"/>
      <c r="E4" s="95"/>
      <c r="F4" s="96"/>
      <c r="G4" s="97">
        <f ca="1">IFERROR(NOW()-F4,"")</f>
        <v>45977.449917245372</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45977.449917245372</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45977.449917245372</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45977.449917245372</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45977.449917245372</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45977.449917245372</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45977.449917245372</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45977.449917245372</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45977.449917245372</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45977.449917245372</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45977.449917245372</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45977.449917245372</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45977.449917245372</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45977.449917245372</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45977.449917245372</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45977.449917245372</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45977.449917245372</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45977.449917245372</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45977.449917245372</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45977.449917245372</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45977.449917245372</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45977.449917245372</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45977.449917245372</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45977.449917245372</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45977.449917245372</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45977.449917245372</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45977.449917245372</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45977.449917245372</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45977.449917245372</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45977.449917245372</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45977.449917245372</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45977.449917245372</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45977.449917245372</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45977.449917245372</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45977.449917245372</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45977.449917245372</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45977.449917245372</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45977.449917245372</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45977.449917245372</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45977.449917245372</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45977.449917245372</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45977.449917245372</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45977.449917245372</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45977.449917245372</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45977.449917245372</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45977.449917245372</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45977.449917245372</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45977.449917245372</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45977.449917245372</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45977.449917245372</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45977.449917245372</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45977.449917245372</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45977.449917245372</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45977.449917245372</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45977.449917245372</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45977.449917245372</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45977.449917245372</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45977.449917245372</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45977.449917245372</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45977.449917245372</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45977.449917245372</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45977.449917245372</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45977.449917245372</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45977.449917245372</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45977.449917245372</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45977.449917245372</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45977.449917245372</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45977.449917245372</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45977.449917245372</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45977.449917245372</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45977.449917245372</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45977.449917245372</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45977.449917245372</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1"/>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39128</v>
      </c>
      <c r="B2" s="37" t="str">
        <f>IFERROR(VLOOKUP(D2,DB!A:K,11,0),"")</f>
        <v>R5</v>
      </c>
      <c r="C2" s="37">
        <v>3</v>
      </c>
      <c r="D2" s="107" t="s">
        <v>36011</v>
      </c>
      <c r="E2" s="37" t="s">
        <v>39021</v>
      </c>
      <c r="F2" s="38">
        <v>45891.832060185188</v>
      </c>
      <c r="G2" s="116">
        <f ca="1">IFERROR(NOW()-F2,"")</f>
        <v>85.617857060184178</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51.261039930555853</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28.788806134260085</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4" ca="1" si="2">IFERROR(NOW()-F5,"")</f>
        <v>8.6013177083368646</v>
      </c>
      <c r="H5" s="118">
        <v>45968.827465277776</v>
      </c>
      <c r="I5" s="117" t="s">
        <v>22</v>
      </c>
      <c r="J5" s="117" t="s">
        <v>65</v>
      </c>
      <c r="K5" s="117" t="s">
        <v>39135</v>
      </c>
      <c r="L5" s="117" t="s">
        <v>8145</v>
      </c>
    </row>
    <row r="6" spans="1:13">
      <c r="A6" s="117" t="s">
        <v>39136</v>
      </c>
      <c r="B6" s="117" t="str">
        <f>IFERROR(VLOOKUP(D6,DB!A:K,11,0),"")</f>
        <v>R5</v>
      </c>
      <c r="C6" s="117">
        <v>1</v>
      </c>
      <c r="D6" s="117" t="s">
        <v>32967</v>
      </c>
      <c r="E6" s="117" t="s">
        <v>39021</v>
      </c>
      <c r="F6" s="150">
        <v>45977.38858796296</v>
      </c>
      <c r="G6" s="119">
        <f t="shared" ca="1" si="2"/>
        <v>6.1329282412771136E-2</v>
      </c>
      <c r="H6" s="150">
        <v>45977.37599537037</v>
      </c>
      <c r="I6" s="117" t="str">
        <f>IFERROR(VLOOKUP(D6,DB!A:F,6,0),"")</f>
        <v>Generator-SG</v>
      </c>
      <c r="J6" s="117" t="str">
        <f>IFERROR(VLOOKUP(D6,DB!A:G,7,0),"")</f>
        <v>Vandalized</v>
      </c>
      <c r="K6" s="117" t="s">
        <v>39137</v>
      </c>
      <c r="L6" s="117" t="str">
        <f>IFERROR(VLOOKUP(D6,DB!A:I,9,0),"")</f>
        <v>Latis</v>
      </c>
    </row>
    <row r="7" spans="1:13">
      <c r="A7" s="117"/>
      <c r="B7" s="117" t="str">
        <f>IFERROR(VLOOKUP(D7,DB!A:K,11,0),"")</f>
        <v/>
      </c>
      <c r="C7" s="117"/>
      <c r="D7" s="117"/>
      <c r="E7" s="117"/>
      <c r="F7" s="117"/>
      <c r="G7" s="119">
        <f t="shared" ca="1" si="2"/>
        <v>45977.449917245372</v>
      </c>
      <c r="H7" s="117"/>
      <c r="I7" s="117" t="str">
        <f>IFERROR(VLOOKUP(D7,DB!A:F,6,0),"")</f>
        <v/>
      </c>
      <c r="J7" s="117" t="str">
        <f>IFERROR(VLOOKUP(D7,DB!A:G,7,0),"")</f>
        <v/>
      </c>
      <c r="K7" s="117"/>
      <c r="L7" s="117" t="str">
        <f>IFERROR(VLOOKUP(D7,DB!A:I,9,0),"")</f>
        <v/>
      </c>
    </row>
    <row r="8" spans="1:13">
      <c r="A8" s="117"/>
      <c r="B8" s="117" t="str">
        <f>IFERROR(VLOOKUP(D8,DB!A:K,11,0),"")</f>
        <v/>
      </c>
      <c r="C8" s="117"/>
      <c r="D8" s="117"/>
      <c r="E8" s="117"/>
      <c r="F8" s="117"/>
      <c r="G8" s="119">
        <f t="shared" ca="1" si="2"/>
        <v>45977.449917245372</v>
      </c>
      <c r="H8" s="117"/>
      <c r="I8" s="117" t="str">
        <f>IFERROR(VLOOKUP(D8,DB!A:F,6,0),"")</f>
        <v/>
      </c>
      <c r="J8" s="117" t="str">
        <f>IFERROR(VLOOKUP(D8,DB!A:G,7,0),"")</f>
        <v/>
      </c>
      <c r="K8" s="117"/>
      <c r="L8" s="117" t="str">
        <f>IFERROR(VLOOKUP(D8,DB!A:I,9,0),"")</f>
        <v/>
      </c>
    </row>
    <row r="9" spans="1:13" ht="15.75">
      <c r="A9" s="117"/>
      <c r="B9" s="117" t="str">
        <f>IFERROR(VLOOKUP(D9,DB!A:K,11,0),"")</f>
        <v/>
      </c>
      <c r="C9" s="117"/>
      <c r="D9" s="152"/>
      <c r="E9" s="117"/>
      <c r="F9" s="117"/>
      <c r="G9" s="119">
        <f t="shared" ca="1" si="2"/>
        <v>45977.449917245372</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45977.449917245372</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45977.449917245372</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45977.449917245372</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45977.449917245372</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45977.449917245372</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45977.449917245372</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45977.449917245372</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9">
        <f t="shared" ca="1" si="2"/>
        <v>45977.449917245372</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45977.449917245372</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45977.449917245372</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45977.449917245372</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45977.449917245372</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45977.449917245372</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45977.449917245372</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ca="1" si="2"/>
        <v>45977.449917245372</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ref="G25:G88" ca="1" si="3">IFERROR(NOW()-F25,"")</f>
        <v>45977.449917245372</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45977.449917245372</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45977.449917245372</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45977.449917245372</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45977.449917245372</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45977.449917245372</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45977.449917245372</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45977.449917245372</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45977.449917245372</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45977.449917245372</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45977.449917245372</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45977.449917245372</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45977.449917245372</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45977.449917245372</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45977.449917245372</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45977.449917245372</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45977.449917245372</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45977.449917245372</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45977.449917245372</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45977.449917245372</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45977.449917245372</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45977.449917245372</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45977.449917245372</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45977.449917245372</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45977.449917245372</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45977.449917245372</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45977.449917245372</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45977.449917245372</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45977.449917245372</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45977.449917245372</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45977.449917245372</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45977.449917245372</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45977.449917245372</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45977.449917245372</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45977.449917245372</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45977.449917245372</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45977.449917245372</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45977.449917245372</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45977.449917245372</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45977.449917245372</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45977.449917245372</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45977.449917245372</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45977.449917245372</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45977.449917245372</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45977.449917245372</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45977.449917245372</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45977.449917245372</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45977.449917245372</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45977.449917245372</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45977.449917245372</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45977.449917245372</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45977.449917245372</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45977.449917245372</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45977.449917245372</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45977.449917245372</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45977.449917245372</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45977.449917245372</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45977.449917245372</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45977.449917245372</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45977.449917245372</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45977.449917245372</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45977.449917245372</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45977.449917245372</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ca="1" si="3"/>
        <v>45977.449917245372</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ref="G89:G152" ca="1" si="4">IFERROR(NOW()-F89,"")</f>
        <v>45977.449917245372</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45977.449917245372</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45977.449917245372</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45977.449917245372</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45977.449917245372</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45977.449917245372</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45977.449917245372</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45977.449917245372</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45977.449917245372</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45977.449917245372</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45977.449917245372</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45977.449917245372</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45977.449917245372</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45977.449917245372</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45977.449917245372</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45977.449917245372</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45977.449917245372</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45977.449917245372</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45977.449917245372</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45977.449917245372</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45977.449917245372</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45977.449917245372</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45977.449917245372</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45977.449917245372</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45977.449917245372</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45977.449917245372</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45977.449917245372</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45977.449917245372</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45977.449917245372</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45977.449917245372</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45977.449917245372</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45977.449917245372</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45977.449917245372</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45977.449917245372</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45977.449917245372</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45977.449917245372</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45977.449917245372</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45977.449917245372</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45977.449917245372</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45977.449917245372</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45977.449917245372</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45977.449917245372</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45977.449917245372</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45977.449917245372</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45977.449917245372</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45977.449917245372</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45977.449917245372</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45977.449917245372</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45977.449917245372</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45977.449917245372</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45977.449917245372</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45977.449917245372</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45977.449917245372</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45977.449917245372</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45977.449917245372</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45977.449917245372</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45977.449917245372</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45977.449917245372</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45977.449917245372</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45977.449917245372</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45977.449917245372</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45977.449917245372</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45977.449917245372</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ca="1" si="4"/>
        <v>45977.449917245372</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ref="G153:G216" ca="1" si="5">IFERROR(NOW()-F153,"")</f>
        <v>45977.449917245372</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45977.449917245372</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45977.449917245372</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45977.449917245372</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45977.449917245372</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45977.449917245372</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45977.449917245372</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45977.449917245372</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45977.449917245372</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45977.449917245372</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45977.449917245372</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45977.449917245372</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45977.449917245372</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45977.449917245372</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45977.449917245372</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45977.449917245372</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45977.449917245372</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45977.449917245372</v>
      </c>
      <c r="H170" s="117"/>
      <c r="I170" s="117" t="str">
        <f>IFERROR(VLOOKUP(D170,DB!A:F,6,0),"")</f>
        <v/>
      </c>
      <c r="J170" s="117" t="str">
        <f>IFERROR(VLOOKUP(D170,DB!A:G,7,0),"")</f>
        <v/>
      </c>
      <c r="K170" s="117"/>
      <c r="L170" s="117" t="str">
        <f>IFERROR(VLOOKUP(D170,DB!A:I,9,0),"")</f>
        <v/>
      </c>
    </row>
    <row r="171" spans="1:12">
      <c r="A171" s="117"/>
      <c r="B171" s="117" t="str">
        <f>IFERROR(VLOOKUP(D171,DB!A:K,11,0),"")</f>
        <v/>
      </c>
      <c r="C171" s="117"/>
      <c r="D171" s="117"/>
      <c r="E171" s="117"/>
      <c r="F171" s="117"/>
      <c r="G171" s="117">
        <f t="shared" ca="1" si="5"/>
        <v>45977.449917245372</v>
      </c>
      <c r="H171" s="117"/>
      <c r="I171" s="117" t="str">
        <f>IFERROR(VLOOKUP(D171,DB!A:F,6,0),"")</f>
        <v/>
      </c>
      <c r="J171" s="117" t="str">
        <f>IFERROR(VLOOKUP(D171,DB!A:G,7,0),"")</f>
        <v/>
      </c>
      <c r="K171" s="117"/>
      <c r="L171" s="117" t="str">
        <f>IFERROR(VLOOKUP(D171,DB!A:I,9,0),"")</f>
        <v/>
      </c>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row r="211" spans="1:12">
      <c r="A211" s="117"/>
      <c r="B211" s="117"/>
      <c r="C211" s="117"/>
      <c r="D211" s="117"/>
      <c r="E211" s="117"/>
      <c r="F211" s="117"/>
      <c r="G211" s="117"/>
      <c r="H211" s="117"/>
      <c r="I211" s="117"/>
      <c r="J211" s="117"/>
      <c r="K211" s="117"/>
      <c r="L211" s="117"/>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39138</v>
      </c>
      <c r="B2" s="134" t="str">
        <f>IFERROR(VLOOKUP(D2,DB!A:K,11,0),"")</f>
        <v>R6</v>
      </c>
      <c r="C2" s="135">
        <v>1</v>
      </c>
      <c r="D2" s="134" t="s">
        <v>35372</v>
      </c>
      <c r="E2" s="117" t="s">
        <v>39021</v>
      </c>
      <c r="F2" s="136">
        <v>45977.363761574074</v>
      </c>
      <c r="G2" s="105">
        <f t="shared" ref="G2:G9" ca="1" si="0">IFERROR(NOW()-F2,"-")</f>
        <v>8.6155671298911329E-2</v>
      </c>
      <c r="H2" s="136">
        <v>45977.357824074075</v>
      </c>
      <c r="I2" s="134" t="str">
        <f>IFERROR(VLOOKUP(D2,DB!A:F,6,0),"")</f>
        <v>SCECO</v>
      </c>
      <c r="J2" s="134" t="str">
        <f>IFERROR(VLOOKUP(D2,DB!A:G,7,0),"")</f>
        <v>Vandalized</v>
      </c>
      <c r="K2" s="137" t="s">
        <v>39139</v>
      </c>
      <c r="L2" s="138" t="str">
        <f>IFERROR(VLOOKUP(D2,DB!A:I,9,0),"")</f>
        <v>Latis</v>
      </c>
    </row>
    <row r="3" spans="1:16382" ht="31.5" customHeight="1">
      <c r="A3" s="133" t="s">
        <v>39140</v>
      </c>
      <c r="B3" s="134" t="str">
        <f>IFERROR(VLOOKUP(D3,DB!A:K,11,0),"")</f>
        <v>R6</v>
      </c>
      <c r="C3" s="135">
        <v>1</v>
      </c>
      <c r="D3" s="134" t="s">
        <v>31674</v>
      </c>
      <c r="E3" s="117" t="s">
        <v>39021</v>
      </c>
      <c r="F3" s="154">
        <v>45977.401550925926</v>
      </c>
      <c r="G3" s="75">
        <f ca="1">IFERROR(NOW()-F3,"-")</f>
        <v>4.836631944635883E-2</v>
      </c>
      <c r="H3" s="136">
        <v>45977.401550925926</v>
      </c>
      <c r="I3" s="134" t="str">
        <f>IFERROR(VLOOKUP(D3,DB!A:F,6,0),"")</f>
        <v>SCECO</v>
      </c>
      <c r="J3" s="134" t="str">
        <f>IFERROR(VLOOKUP(D3,DB!A:G,7,0),"")</f>
        <v>Vandalized</v>
      </c>
      <c r="K3" s="137" t="s">
        <v>39141</v>
      </c>
      <c r="L3" s="138" t="str">
        <f>IFERROR(VLOOKUP(D3,DB!A:I,9,0),"")</f>
        <v>Latis</v>
      </c>
    </row>
    <row r="4" spans="1:16382" ht="31.5" customHeight="1">
      <c r="A4" s="133"/>
      <c r="B4" s="134" t="str">
        <f>IFERROR(VLOOKUP(D4,DB!A:K,11,0),"")</f>
        <v/>
      </c>
      <c r="C4" s="135"/>
      <c r="D4" s="153"/>
      <c r="E4" s="117"/>
      <c r="F4" s="154"/>
      <c r="G4" s="75">
        <f ca="1">IFERROR(NOW()-F4,"-")</f>
        <v>45977.449917245372</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45977.449917245372</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45977.449917245372</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45977.449917245372</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45977.449917245372</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45977.449917245372</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45977.449917245372</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45977.449917245372</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45977.449917245372</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45977.449917245372</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45977.449917245372</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45977.449917245372</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45977.449917245372</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45977.449917245372</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45977.449917245372</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45977.449917245372</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45977.449917245372</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45977.449917245372</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45977.449917245372</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45977.449917245372</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45977.449917245372</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45977.449917245372</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45977.449917245372</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45977.449917245372</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45977.449917245372</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45977.449917245372</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45977.449917245372</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45977.449917245372</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45977.449917245372</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45977.449917245372</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45977.449917245372</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45977.449917245372</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45977.449917245372</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45977.449917245372</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45977.449917245372</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45977.449917245372</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45977.449917245372</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45977.449917245372</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45977.449917245372</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45977.449917245372</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45977.449917245372</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45977.449917245372</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45977.449917245372</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45977.449917245372</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45977.449917245372</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45977.449917245372</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45977.449917245372</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45977.449917245372</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45977.449917245372</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45977.449917245372</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45977.449917245372</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45977.449917245372</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45977.449917245372</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45977.449917245372</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45977.449917245372</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45977.449917245372</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45977.449917245372</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45977.449917245372</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45977.449917245372</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45977.449917245372</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45977.449917245372</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45977.449917245372</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45977.449917245372</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45977.449917245372</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45977.449917245372</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45977.449917245372</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45977.449917245372</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45977.449917245372</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45977.449917245372</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45977.449917245372</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45977.449917245372</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45977.449917245372</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45977.449917245372</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45977.449917245372</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45977.449917245372</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45977.449917245372</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45977.449917245372</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45977.449917245372</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45977.449917245372</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45977.449917245372</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45977.449917245372</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45977.449917245372</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45977.449917245372</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45977.449917245372</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45977.449917245372</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45977.449917245372</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45977.449917245372</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45977.449917245372</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45977.449917245372</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45977.449917245372</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45977.449917245372</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45977.449917245372</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45977.449917245372</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45977.449917245372</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45977.449917245372</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45977.449917245372</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45977.449917245372</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45977.449917245372</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45977.449917245372</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45977.449917245372</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45977.449917245372</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45977.449917245372</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45977.449917245372</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45977.449917245372</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2025-11-16T07:49:08Z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