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99" documentId="120_S{2AC9BD13-BADA-5192-A53E-5A8FF88502F6}" xr6:coauthVersionLast="47" xr6:coauthVersionMax="47" xr10:uidLastSave="{704A498D-F5C3-44A5-9958-EBCEC0006B3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<sst xmlns="http://schemas.openxmlformats.org/spreadsheetml/2006/main" count="181551" uniqueCount="39151">
  <si>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</si>
  <si>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</si>
  <si>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</si>
  <si>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</si>
  <si>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</si>
  <si>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</si>
  <si>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</si>
  <si>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</si>
  <si>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</si>
  <si>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</si>
  <si>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</si>
  <si>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</si>
  <si>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</si>
  <si>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</si>
  <si>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</si>
  <si>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</si>
  <si>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</si>
  <si>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</si>
  <si>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</si>
  <si>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</si>
  <si>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</si>
  <si>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</si>
  <si>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</si>
  <si>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</si>
  <si>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</si>
  <si>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</si>
  <si>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</si>
  <si>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</si>
  <si>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</si>
  <si>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</si>
  <si>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</si>
  <si>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</si>
  <si>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</si>
  <si>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</si>
  <si>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</si>
  <si>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</si>
  <si>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</si>
  <si>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</si>
  <si>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</si>
  <si>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</si>
  <si>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</si>
  <si>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</si>
  <si>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</si>
  <si>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</si>
  <si>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</si>
  <si>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</si>
  <si>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</si>
  <si>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</si>
  <si>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</si>
  <si>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</si>
  <si>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</si>
  <si>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</si>
  <si>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</si>
  <si>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</si>
  <si>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</si>
  <si>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</si>
  <si>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</si>
  <si>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</si>
  <si>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</si>
  <si>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</si>
  <si>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</si>
  <si>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</si>
  <si>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</si>
  <si>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</si>
  <si>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</si>
  <si>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</si>
  <si>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</si>
  <si>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</si>
  <si>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</si>
  <si>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</si>
  <si>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</si>
  <si>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</si>
  <si>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</si>
  <si>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</si>
  <si>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</si>
  <si>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</si>
  <si>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</si>
  <si>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</si>
  <si>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</si>
  <si>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</si>
  <si>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</si>
  <si>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</si>
  <si>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</si>
  <si>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</si>
  <si>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</si>
  <si>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</si>
  <si>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</si>
  <si>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</si>
  <si>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</si>
  <si>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</si>
  <si>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</si>
  <si>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</si>
  <si>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</si>
  <si>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</si>
  <si>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</si>
  <si>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</si>
  <si>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</si>
  <si>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</si>
  <si>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</si>
  <si>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</si>
  <si>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</si>
  <si>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</si>
  <si>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</si>
  <si>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</si>
  <si>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</si>
  <si>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</si>
  <si>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</si>
  <si>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</si>
  <si>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</si>
  <si>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</si>
  <si>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</si>
  <si>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</si>
  <si>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</si>
  <si>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</si>
  <si>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</si>
  <si>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</si>
  <si>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</si>
  <si>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</si>
  <si>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</si>
  <si>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</si>
  <si>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</si>
  <si>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</si>
  <si>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</si>
  <si>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</si>
  <si>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</si>
  <si>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</si>
  <si>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</si>
  <si>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</si>
  <si>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</si>
  <si>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</si>
  <si>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</si>
  <si>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</si>
  <si>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</si>
  <si>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</si>
  <si>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</si>
  <si>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</si>
  <si>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</si>
  <si>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</si>
  <si>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</si>
  <si>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</si>
  <si>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</si>
  <si>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</si>
  <si>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</si>
  <si>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</si>
  <si>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</si>
  <si>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</si>
  <si>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</si>
  <si>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</si>
  <si>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</si>
  <si>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</si>
  <si>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</si>
  <si>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</si>
  <si>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</si>
  <si>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</si>
  <si>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</si>
  <si>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</si>
  <si>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</si>
  <si>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</si>
  <si>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</si>
  <si>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</si>
  <si>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</si>
  <si>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</si>
  <si>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</si>
  <si>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</si>
  <si>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</si>
  <si>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</si>
  <si>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</si>
  <si>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</si>
  <si>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</si>
  <si>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</si>
  <si>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</si>
  <si>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</si>
  <si>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</si>
  <si>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</si>
  <si>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</si>
  <si>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</si>
  <si>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</si>
  <si>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</si>
  <si>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</si>
  <si>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</si>
  <si>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</si>
  <si>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</si>
  <si>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</si>
  <si>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</si>
  <si>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</si>
  <si>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</si>
  <si>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</si>
  <si>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</si>
  <si>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</si>
  <si>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</si>
  <si>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</si>
  <si>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</si>
  <si>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</si>
  <si>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</si>
  <si>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</si>
  <si>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</si>
  <si>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</si>
  <si>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</si>
  <si>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</si>
  <si>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</si>
  <si>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</si>
  <si>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</si>
  <si>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</si>
  <si>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</si>
  <si>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</si>
  <si>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</si>
  <si>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</si>
  <si>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</si>
  <si>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</si>
  <si>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</si>
  <si>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</si>
  <si>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</si>
  <si>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</si>
  <si>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</si>
  <si>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</si>
  <si>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</si>
  <si>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</si>
  <si>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</si>
  <si>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</si>
  <si>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</si>
  <si>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</si>
  <si>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</si>
  <si>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</si>
  <si>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</si>
  <si>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</si>
  <si>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</si>
  <si>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</si>
  <si>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</si>
  <si>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</si>
  <si>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</si>
  <si>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</si>
  <si>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</si>
  <si>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</si>
  <si>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</si>
  <si>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</si>
  <si>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</si>
  <si>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</si>
  <si>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</si>
  <si>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</si>
  <si>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</si>
  <si>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</si>
  <si>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</si>
  <si>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</si>
  <si>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</si>
  <si>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</si>
  <si>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</si>
  <si>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</si>
  <si>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</si>
  <si>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</si>
  <si>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</si>
  <si>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</si>
  <si>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</si>
  <si>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</si>
  <si>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</si>
  <si>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</si>
  <si>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</si>
  <si>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</si>
  <si>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</si>
  <si>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</si>
  <si>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</si>
  <si>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</si>
  <si>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</si>
  <si>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</si>
  <si>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</si>
  <si>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</si>
  <si>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</si>
  <si>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</si>
  <si>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</si>
  <si>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</si>
  <si>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</si>
  <si>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</si>
  <si>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</si>
  <si>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</si>
  <si>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</si>
  <si>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</si>
  <si>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</si>
  <si>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</si>
  <si>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</si>
  <si>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</si>
  <si>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</si>
  <si>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</si>
  <si>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</si>
  <si>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</si>
  <si>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</si>
  <si>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</si>
  <si>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</si>
  <si>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</si>
  <si>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</si>
  <si>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</si>
  <si>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</si>
  <si>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</si>
  <si>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</si>
  <si>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</si>
  <si>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</si>
  <si>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</si>
  <si>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</si>
  <si>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</si>
  <si>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</si>
  <si>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</si>
  <si>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</si>
  <si>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</si>
  <si>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</si>
  <si>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</si>
  <si>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</si>
  <si>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</si>
  <si>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</si>
  <si>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</si>
  <si>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</si>
  <si>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</si>
  <si>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</si>
  <si>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</si>
  <si>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</si>
  <si>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</si>
  <si>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</si>
  <si>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</si>
  <si>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</si>
  <si>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</si>
  <si>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</si>
  <si>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</si>
  <si>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</si>
  <si>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</si>
  <si>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</si>
  <si>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</si>
  <si>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</si>
  <si>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</si>
  <si>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</si>
  <si>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</si>
  <si>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</si>
  <si>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</si>
  <si>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</si>
  <si>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</si>
  <si>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</si>
  <si>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</si>
  <si>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</si>
  <si>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</si>
  <si>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</si>
  <si>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</si>
  <si>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</si>
  <si>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</si>
  <si>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</si>
  <si>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</si>
  <si>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</si>
  <si>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</si>
  <si>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</si>
  <si>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</si>
  <si>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</si>
  <si>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</si>
  <si>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</si>
  <si>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</si>
  <si>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</si>
  <si>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</si>
  <si>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</si>
  <si>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</si>
  <si>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</si>
  <si>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</si>
  <si>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</si>
  <si>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</si>
  <si>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</si>
  <si>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</si>
  <si>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</si>
  <si>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</si>
  <si>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</si>
  <si>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</si>
  <si>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</si>
  <si>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</si>
  <si>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</si>
  <si>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</si>
  <si>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</si>
  <si>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</si>
  <si>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</si>
  <si>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</si>
  <si>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</si>
  <si>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</si>
  <si>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</si>
  <si>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</si>
  <si>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</si>
  <si>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</si>
  <si>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</si>
  <si>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</si>
  <si>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</si>
  <si>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</si>
  <si>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</si>
  <si>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</si>
  <si>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</si>
  <si>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</si>
  <si>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</si>
  <si>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</si>
  <si>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</si>
  <si>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</si>
  <si>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</si>
  <si>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</si>
  <si>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</si>
  <si>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</si>
  <si>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</si>
  <si>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</si>
  <si>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</si>
  <si>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</si>
  <si>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</si>
  <si>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</si>
  <si>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</si>
  <si>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</si>
  <si>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</si>
  <si>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</si>
  <si>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</si>
  <si>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</si>
  <si>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</si>
  <si>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</si>
  <si>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</si>
  <si>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</si>
  <si>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</si>
  <si>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</si>
  <si>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</si>
  <si>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</si>
  <si>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</si>
  <si>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</si>
  <si>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</si>
  <si>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</si>
  <si>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</si>
  <si>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</si>
  <si>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</si>
  <si>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</si>
  <si>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</si>
  <si>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</si>
  <si>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</si>
  <si>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</si>
  <si>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</si>
  <si>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</si>
  <si>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</si>
  <si>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</si>
  <si>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</si>
  <si>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</si>
  <si>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</si>
  <si>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</si>
  <si>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</si>
  <si>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</si>
  <si>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</si>
  <si>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</si>
  <si>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</si>
  <si>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</si>
  <si>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</si>
  <si>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</si>
  <si>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</si>
  <si>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</si>
  <si>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</si>
  <si>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</si>
  <si>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</si>
  <si>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</si>
  <si>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</si>
  <si>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</si>
  <si>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</si>
  <si>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</si>
  <si>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</si>
  <si>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</si>
  <si>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</si>
  <si>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</si>
  <si>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</si>
  <si>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</si>
  <si>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</si>
  <si>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</si>
  <si>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</si>
  <si>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</si>
  <si>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</si>
  <si>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</si>
  <si>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</si>
  <si>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</si>
  <si>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</si>
  <si>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</si>
  <si>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</si>
  <si>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</si>
  <si>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</si>
  <si>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</si>
  <si>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</si>
  <si>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</si>
  <si>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</si>
  <si>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</si>
  <si>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</si>
  <si>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</si>
  <si>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</si>
  <si>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</si>
  <si>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</si>
  <si>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</si>
  <si>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</si>
  <si>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</si>
  <si>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</si>
  <si>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</si>
  <si>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</si>
  <si>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</si>
  <si>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</si>
  <si>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</si>
  <si>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</si>
  <si>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</si>
  <si>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</si>
  <si>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</si>
  <si>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</si>
  <si>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</si>
  <si>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</si>
  <si>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</si>
  <si>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</si>
  <si>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</si>
  <si>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</si>
  <si>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</si>
  <si>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</si>
  <si>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</si>
  <si>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</si>
  <si>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</si>
  <si>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</si>
  <si>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</si>
  <si>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</si>
  <si>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</si>
  <si>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</si>
  <si>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</si>
  <si>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</si>
  <si>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</si>
  <si>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</si>
  <si>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</si>
  <si>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</si>
  <si>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</si>
  <si>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</si>
  <si>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</si>
  <si>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</si>
  <si>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</si>
  <si>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</si>
  <si>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</si>
  <si>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</si>
  <si>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</si>
  <si>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</si>
  <si>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</si>
  <si>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</si>
  <si>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</si>
  <si>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</si>
  <si>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</si>
  <si>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</si>
  <si>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</si>
  <si>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</si>
  <si>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</si>
  <si>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</si>
  <si>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</si>
  <si>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</si>
  <si>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</si>
  <si>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</si>
  <si>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</si>
  <si>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</si>
  <si>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</si>
  <si>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</si>
  <si>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</si>
  <si>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</si>
  <si>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</si>
  <si>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</si>
  <si>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</si>
  <si>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</si>
  <si>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</si>
  <si>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</si>
  <si>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</si>
  <si>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</si>
  <si>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</si>
  <si>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</si>
  <si>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</si>
  <si>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</si>
  <si>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</si>
  <si>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</si>
  <si>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</si>
  <si>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</si>
  <si>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</si>
  <si>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</si>
  <si>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</si>
  <si>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</si>
  <si>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</si>
  <si>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</si>
  <si>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</si>
  <si>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</si>
  <si>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</si>
  <si>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</si>
  <si>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</si>
  <si>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</si>
  <si>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</si>
  <si>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</si>
  <si>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</si>
  <si>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</si>
  <si>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</si>
  <si>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</si>
  <si>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</si>
  <si>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</si>
  <si>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</si>
  <si>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</si>
  <si>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</si>
  <si>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</si>
  <si>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</si>
  <si>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</si>
  <si>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</si>
  <si>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</si>
  <si>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</si>
  <si>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</si>
  <si>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</si>
  <si>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</si>
  <si>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</si>
  <si>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</si>
  <si>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</si>
  <si>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</si>
  <si>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</si>
  <si>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</si>
  <si>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</si>
  <si>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</si>
  <si>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</si>
  <si>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</si>
  <si>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</si>
  <si>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</si>
  <si>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</si>
  <si>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</si>
  <si>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</si>
  <si>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</si>
  <si>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</si>
  <si>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</si>
  <si>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</si>
  <si>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</si>
  <si>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</si>
  <si>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</si>
  <si>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</si>
  <si>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</si>
  <si>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</si>
  <si>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</si>
  <si>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</si>
  <si>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</si>
  <si>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</si>
  <si>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</si>
  <si>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</si>
  <si>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</si>
  <si>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</si>
  <si>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</si>
  <si>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</si>
  <si>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</si>
  <si>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</si>
  <si>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</si>
  <si>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</si>
  <si>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</si>
  <si>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</si>
  <si>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</si>
  <si>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</si>
  <si>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</si>
  <si>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</si>
  <si>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</si>
  <si>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</si>
  <si>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</si>
  <si>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</si>
  <si>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</si>
  <si>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</si>
  <si>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</si>
  <si>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</si>
  <si>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</si>
  <si>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</si>
  <si>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</si>
  <si>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</si>
  <si>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</si>
  <si>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</si>
  <si>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</si>
  <si>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</si>
  <si>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</si>
  <si>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</si>
  <si>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</si>
  <si>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</si>
  <si>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</si>
  <si>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</si>
  <si>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</si>
  <si>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</si>
  <si>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</si>
  <si>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</si>
  <si>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</si>
  <si>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</si>
  <si>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</si>
  <si>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</si>
  <si>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</si>
  <si>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</si>
  <si>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</si>
  <si>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</si>
  <si>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</si>
  <si>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</si>
  <si>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</si>
  <si>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</si>
  <si>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</si>
  <si>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</si>
  <si>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</si>
  <si>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</si>
  <si>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</si>
  <si>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</si>
  <si>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</si>
  <si>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</si>
  <si>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</si>
  <si>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</si>
  <si>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</si>
  <si>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</si>
  <si>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</si>
  <si>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</si>
  <si>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</si>
  <si>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</si>
  <si>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</si>
  <si>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</si>
  <si>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</si>
  <si>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</si>
  <si>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</si>
  <si>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</si>
  <si>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</si>
  <si>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</si>
  <si>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</si>
  <si>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</si>
  <si>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</si>
  <si>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</si>
  <si>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</si>
  <si>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</si>
  <si>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</si>
  <si>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</si>
  <si>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</si>
  <si>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</si>
  <si>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</si>
  <si>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</si>
  <si>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</si>
  <si>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</si>
  <si>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</si>
  <si>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</si>
  <si>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</si>
  <si>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</si>
  <si>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</si>
  <si>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</si>
  <si>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</si>
  <si>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</si>
  <si>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</si>
  <si>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</si>
  <si>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</si>
  <si>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</si>
  <si>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</si>
  <si>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</si>
  <si>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</si>
  <si>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</si>
  <si>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</si>
  <si>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</si>
  <si>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</si>
  <si>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</si>
  <si>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</si>
  <si>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</si>
  <si>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</si>
  <si>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</si>
  <si>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</si>
  <si>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</si>
  <si>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</si>
  <si>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</si>
  <si>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</si>
  <si>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</si>
  <si>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</si>
  <si>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</si>
  <si>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</si>
  <si>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</si>
  <si>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</si>
  <si>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</si>
  <si>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</si>
  <si>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</si>
  <si>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</si>
  <si>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</si>
  <si>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</si>
  <si>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</si>
  <si>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</si>
  <si>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</si>
  <si>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</si>
  <si>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</si>
  <si>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</si>
  <si>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</si>
  <si>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</si>
  <si>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</si>
  <si>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</si>
  <si>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</si>
  <si>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</si>
  <si>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</si>
  <si>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</si>
  <si>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</si>
  <si>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</si>
  <si>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</si>
  <si>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</si>
  <si>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</si>
  <si>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</si>
  <si>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</si>
  <si>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</si>
  <si>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</si>
  <si>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</si>
  <si>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</si>
  <si>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</si>
  <si>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</si>
  <si>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</si>
  <si>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</si>
  <si>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</si>
  <si>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</si>
  <si>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</si>
  <si>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</si>
  <si>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</si>
  <si>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</si>
  <si>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</si>
  <si>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</si>
  <si>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</si>
  <si>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</si>
  <si>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</si>
  <si>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</si>
  <si>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</si>
  <si>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</si>
  <si>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</si>
  <si>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</si>
  <si>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</si>
  <si>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</si>
  <si>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</si>
  <si>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</si>
  <si>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</si>
  <si>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</si>
  <si>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</si>
  <si>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</si>
  <si>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</si>
  <si>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</si>
  <si>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</si>
  <si>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</si>
  <si>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</si>
  <si>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</si>
  <si>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</si>
  <si>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</si>
  <si>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</si>
  <si>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</si>
  <si>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</si>
  <si>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</si>
  <si>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</si>
  <si>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</si>
  <si>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</si>
  <si>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</si>
  <si>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</si>
  <si>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</si>
  <si>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</si>
  <si>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</si>
  <si>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</si>
  <si>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</si>
  <si>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</si>
  <si>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</si>
  <si>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</si>
  <si>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</si>
  <si>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</si>
  <si>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</si>
  <si>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</si>
  <si>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</si>
  <si>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</si>
  <si>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</si>
  <si>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</si>
  <si>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</si>
  <si>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</si>
  <si>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</si>
  <si>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</si>
  <si>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</si>
  <si>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</si>
  <si>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</si>
  <si>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</si>
  <si>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</si>
  <si>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</si>
  <si>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</si>
  <si>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</si>
  <si>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</si>
  <si>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</si>
  <si>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</si>
  <si>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</si>
  <si>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</si>
  <si>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</si>
  <si>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</si>
  <si>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</si>
  <si>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</si>
  <si>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</si>
  <si>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</si>
  <si>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</si>
  <si>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</si>
  <si>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</si>
  <si>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</si>
  <si>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</si>
  <si>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</si>
  <si>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</si>
  <si>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</si>
  <si>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</si>
  <si>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</si>
  <si>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</si>
  <si>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</si>
  <si>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</si>
  <si>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</si>
  <si>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</si>
  <si>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</si>
  <si>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</si>
  <si>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</si>
  <si>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</si>
  <si>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</si>
  <si>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</si>
  <si>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</si>
  <si>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</si>
  <si>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</si>
  <si>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</si>
  <si>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</si>
  <si>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</si>
  <si>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</si>
  <si>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</si>
  <si>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</si>
  <si>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</si>
  <si>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</si>
  <si>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</si>
  <si>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</si>
  <si>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</si>
  <si>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</si>
  <si>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</si>
  <si>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</si>
  <si>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</si>
  <si>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</si>
  <si>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</si>
  <si>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</si>
  <si>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</si>
  <si>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</si>
  <si>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</si>
  <si>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</si>
  <si>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</si>
  <si>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</si>
  <si>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</si>
  <si>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</si>
  <si>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</si>
  <si>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</si>
  <si>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</si>
  <si>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</si>
  <si>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</si>
  <si>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</si>
  <si>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</si>
  <si>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</si>
  <si>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</si>
  <si>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</si>
  <si>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</si>
  <si>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</si>
  <si>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</si>
  <si>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</si>
  <si>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</si>
  <si>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</si>
  <si>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</si>
  <si>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</si>
  <si>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</si>
  <si>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</si>
  <si>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</si>
  <si>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</si>
  <si>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</si>
  <si>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</si>
  <si>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</si>
  <si>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</si>
  <si>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</si>
  <si>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</si>
  <si>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</si>
  <si>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</si>
  <si>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</si>
  <si>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</si>
  <si>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</si>
  <si>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</si>
  <si>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</si>
  <si>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</si>
  <si>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</si>
  <si>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</si>
  <si>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</si>
  <si>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</si>
  <si>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</si>
  <si>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</si>
  <si>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</si>
  <si>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</si>
  <si>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</si>
  <si>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</si>
  <si>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</si>
  <si>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</si>
  <si>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</si>
  <si>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</si>
  <si>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</si>
  <si>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</si>
  <si>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</si>
  <si>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</si>
  <si>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</si>
  <si>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</si>
  <si>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</si>
  <si>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</si>
  <si>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</si>
  <si>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</si>
  <si>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</si>
  <si>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</si>
  <si>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</si>
  <si>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</si>
  <si>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</si>
  <si>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</si>
  <si>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</si>
  <si>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</si>
  <si>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</si>
  <si>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</si>
  <si>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</si>
  <si>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</si>
  <si>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</si>
  <si>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</si>
  <si>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</si>
  <si>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</si>
  <si>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</si>
  <si>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</si>
  <si>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</si>
  <si>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</si>
  <si>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</si>
  <si>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</si>
  <si>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</si>
  <si>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</si>
  <si>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</si>
  <si>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</si>
  <si>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</si>
  <si>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</si>
  <si>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</si>
  <si>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</si>
  <si>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</si>
  <si>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</si>
  <si>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</si>
  <si>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</si>
  <si>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</si>
  <si>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</si>
  <si>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</si>
  <si>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</si>
  <si>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</si>
  <si>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</si>
  <si>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</si>
  <si>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</si>
  <si>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</si>
  <si>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</si>
  <si>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</si>
  <si>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</si>
  <si>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</si>
  <si>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</si>
  <si>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</si>
  <si>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</si>
  <si>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</si>
  <si>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</si>
  <si>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</si>
  <si>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</si>
  <si>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</si>
  <si>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</si>
  <si>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</si>
  <si>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</si>
  <si>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</si>
  <si>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</si>
  <si>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</si>
  <si>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</si>
  <si>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</si>
  <si>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</si>
  <si>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</si>
  <si>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</si>
  <si>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</si>
  <si>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</si>
  <si>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</si>
  <si>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</si>
  <si>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</si>
  <si>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</si>
  <si>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</si>
  <si>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</si>
  <si>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</si>
  <si>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</si>
  <si>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</si>
  <si>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</si>
  <si>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</si>
  <si>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</si>
  <si>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</si>
  <si>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</si>
  <si>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</si>
  <si>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</si>
  <si>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</si>
  <si>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</si>
  <si>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</si>
  <si>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</si>
  <si>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</si>
  <si>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</si>
  <si>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</si>
  <si>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</si>
  <si>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</si>
  <si>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</si>
  <si>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</si>
  <si>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</si>
  <si>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</si>
  <si>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</si>
  <si>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</si>
  <si>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</si>
  <si>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</si>
  <si>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</si>
  <si>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</si>
  <si>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</si>
  <si>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</si>
  <si>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</si>
  <si>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</si>
  <si>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</si>
  <si>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</si>
  <si>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</si>
  <si>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</si>
  <si>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</si>
  <si>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</si>
  <si>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</si>
  <si>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</si>
  <si>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</si>
  <si>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</si>
  <si>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</si>
  <si>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</si>
  <si>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</si>
  <si>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</si>
  <si>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</si>
  <si>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</si>
  <si>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</si>
  <si>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</si>
  <si>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</si>
  <si>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</si>
  <si>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</si>
  <si>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</si>
  <si>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</si>
  <si>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</si>
  <si>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</si>
  <si>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</si>
  <si>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</si>
  <si>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</si>
  <si>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</si>
  <si>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</si>
  <si>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</si>
  <si>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</si>
  <si>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</si>
  <si>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</si>
  <si>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</si>
  <si>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</si>
  <si>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</si>
  <si>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</si>
  <si>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</si>
  <si>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</si>
  <si>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</si>
  <si>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</si>
  <si>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</si>
  <si>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</si>
  <si>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</si>
  <si>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</si>
  <si>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</si>
  <si>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</si>
  <si>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</si>
  <si>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</si>
  <si>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</si>
  <si>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</si>
  <si>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</si>
  <si>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</si>
  <si>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</si>
  <si>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</si>
  <si>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</si>
  <si>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</si>
  <si>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</si>
  <si>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</si>
  <si>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</si>
  <si>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</si>
  <si>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</si>
  <si>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</si>
  <si>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</si>
  <si>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</si>
  <si>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</si>
  <si>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</si>
  <si>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</si>
  <si>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</si>
  <si>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</si>
  <si>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</si>
  <si>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</si>
  <si>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</si>
  <si>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</si>
  <si>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</si>
  <si>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</si>
  <si>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</si>
  <si>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</si>
  <si>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</si>
  <si>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</si>
  <si>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</si>
  <si>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</si>
  <si>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</si>
  <si>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</si>
  <si>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</si>
  <si>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</si>
  <si>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</si>
  <si>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</si>
  <si>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</si>
  <si>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</si>
  <si>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</si>
  <si>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</si>
  <si>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</si>
  <si>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</si>
  <si>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</si>
  <si>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</si>
  <si>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</si>
  <si>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</si>
  <si>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</si>
  <si>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</si>
  <si>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</si>
  <si>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</si>
  <si>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</si>
  <si>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</si>
  <si>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</si>
  <si>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</si>
  <si>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</si>
  <si>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</si>
  <si>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</si>
  <si>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</si>
  <si>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</si>
  <si>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</si>
  <si>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</si>
  <si>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</si>
  <si>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</si>
  <si>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</si>
  <si>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</si>
  <si>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</si>
  <si>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</si>
  <si>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</si>
  <si>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</si>
  <si>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</si>
  <si>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</si>
  <si>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</si>
  <si>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</si>
  <si>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</si>
  <si>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</si>
  <si>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</si>
  <si>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</si>
  <si>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</si>
  <si>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</si>
  <si>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</si>
  <si>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</si>
  <si>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</si>
  <si>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</si>
  <si>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</si>
  <si>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</si>
  <si>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</si>
  <si>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</si>
  <si>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</si>
  <si>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</si>
  <si>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</si>
  <si>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</si>
  <si>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</si>
  <si>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</si>
  <si>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</si>
  <si>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</si>
  <si>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</si>
  <si>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</si>
  <si>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</si>
  <si>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</si>
  <si>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</si>
  <si>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</si>
  <si>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</si>
  <si>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</si>
  <si>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</si>
  <si>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</si>
  <si>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</si>
  <si>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</si>
  <si>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</si>
  <si>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</si>
  <si>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</si>
  <si>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</si>
  <si>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</si>
  <si>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</si>
  <si>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</si>
  <si>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</si>
  <si>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</si>
  <si>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</si>
  <si>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</si>
  <si>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</si>
  <si>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</si>
  <si>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</si>
  <si>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</si>
  <si>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</si>
  <si>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</si>
  <si>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</si>
  <si>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</si>
  <si>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</si>
  <si>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</si>
  <si>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</si>
  <si>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</si>
  <si>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</si>
  <si>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</si>
  <si>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</si>
  <si>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</si>
  <si>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</si>
  <si>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</si>
  <si>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</si>
  <si>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</si>
  <si>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</si>
  <si>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</si>
  <si>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</si>
  <si>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</si>
  <si>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</si>
  <si>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</si>
  <si>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</si>
  <si>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</si>
  <si>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</si>
  <si>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</si>
  <si>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</si>
  <si>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</si>
  <si>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</si>
  <si>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</si>
  <si>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</si>
  <si>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</si>
  <si>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</si>
  <si>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</si>
  <si>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</si>
  <si>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</si>
  <si>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</si>
  <si>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</si>
  <si>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</si>
  <si>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</si>
  <si>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</si>
  <si>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</si>
  <si>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</si>
  <si>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</si>
  <si>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</si>
  <si>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</si>
  <si>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</si>
  <si>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</si>
  <si>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</si>
  <si>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</si>
  <si>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</si>
  <si>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</si>
  <si>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</si>
  <si>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</si>
  <si>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</si>
  <si>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</si>
  <si>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</si>
  <si>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</si>
  <si>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</si>
  <si>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</si>
  <si>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</si>
  <si>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</si>
  <si>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</si>
  <si>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</si>
  <si>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</si>
  <si>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</si>
  <si>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</si>
  <si>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</si>
  <si>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</si>
  <si>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</si>
  <si>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</si>
  <si>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</si>
  <si>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</si>
  <si>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</si>
  <si>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</si>
  <si>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</si>
  <si>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</si>
  <si>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</si>
  <si>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</si>
  <si>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</si>
  <si>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</si>
  <si>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</si>
  <si>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</si>
  <si>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</si>
  <si>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</si>
  <si>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</si>
  <si>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</si>
  <si>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</si>
  <si>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</si>
  <si>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</si>
  <si>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</si>
  <si>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</si>
  <si>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</si>
  <si>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</si>
  <si>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</si>
  <si>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</si>
  <si>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</si>
  <si>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</si>
  <si>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</si>
  <si>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</si>
  <si>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</si>
  <si>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</si>
  <si>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</si>
  <si>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</si>
  <si>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</si>
  <si>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</si>
  <si>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</si>
  <si>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</si>
  <si>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</si>
  <si>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</si>
  <si>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</si>
  <si>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</si>
  <si>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</si>
  <si>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</si>
  <si>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</si>
  <si>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</si>
  <si>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</si>
  <si>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</si>
  <si>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</si>
  <si>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</si>
  <si>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</si>
  <si>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</si>
  <si>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</si>
  <si>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</si>
  <si>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</si>
  <si>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</si>
  <si>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</si>
  <si>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</si>
  <si>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</si>
  <si>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</si>
  <si>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</si>
  <si>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</si>
  <si>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</si>
  <si>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</si>
  <si>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</si>
  <si>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</si>
  <si>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</si>
  <si>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</si>
  <si>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</si>
  <si>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</si>
  <si>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</si>
  <si>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</si>
  <si>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</si>
  <si>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</si>
  <si>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</si>
  <si>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</si>
  <si>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</si>
  <si>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</si>
  <si>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</si>
  <si>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</si>
  <si>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</si>
  <si>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</si>
  <si>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</si>
  <si>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</si>
  <si>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</si>
  <si>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</si>
  <si>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</si>
  <si>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</si>
  <si>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</si>
  <si>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</si>
  <si>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</si>
  <si>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</si>
  <si>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</si>
  <si>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</si>
  <si>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</si>
  <si>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</si>
  <si>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</si>
  <si>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</si>
  <si>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</si>
  <si>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</si>
  <si>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</si>
  <si>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</si>
  <si>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</si>
  <si>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</si>
  <si>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</si>
  <si>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</si>
  <si>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</si>
  <si>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</si>
  <si>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</si>
  <si>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</si>
  <si>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</si>
  <si>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</si>
  <si>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</si>
  <si>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</si>
  <si>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</si>
  <si>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</si>
  <si>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</si>
  <si>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</si>
  <si>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</si>
  <si>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</si>
  <si>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</si>
  <si>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</si>
  <si>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</si>
  <si>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</si>
  <si>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</si>
  <si>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</si>
  <si>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</si>
  <si>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</si>
  <si>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</si>
  <si>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</si>
  <si>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</si>
  <si>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</si>
  <si>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</si>
  <si>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</si>
  <si>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</si>
  <si>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</si>
  <si>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</si>
  <si>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</si>
  <si>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</si>
  <si>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</si>
  <si>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</si>
  <si>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</si>
  <si>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</si>
  <si>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</si>
  <si>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</si>
  <si>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</si>
  <si>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</si>
  <si>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</si>
  <si>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</si>
  <si>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</si>
  <si>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</si>
  <si>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</si>
  <si>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</si>
  <si>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</si>
  <si>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</si>
  <si>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</si>
  <si>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</si>
  <si>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</si>
  <si>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</si>
  <si>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</si>
  <si>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</si>
  <si>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</si>
  <si>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</si>
  <si>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</si>
  <si>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</si>
  <si>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</si>
  <si>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</si>
  <si>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</si>
  <si>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</si>
  <si>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</si>
  <si>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</si>
  <si>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</si>
  <si>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</si>
  <si>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</si>
  <si>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</si>
  <si>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</si>
  <si>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</si>
  <si>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</si>
  <si>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</si>
  <si>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</si>
  <si>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</si>
  <si>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</si>
  <si>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</si>
  <si>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</si>
  <si>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</si>
  <si>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</si>
  <si>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</si>
  <si>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</si>
  <si>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</si>
  <si>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</si>
  <si>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</si>
  <si>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</si>
  <si>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</si>
  <si>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</si>
  <si>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</si>
  <si>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</si>
  <si>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</si>
  <si>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</si>
  <si>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</si>
  <si>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</si>
  <si>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</si>
  <si>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</si>
  <si>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</si>
  <si>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</si>
  <si>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</si>
  <si>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</si>
  <si>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</si>
  <si>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</si>
  <si>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</si>
  <si>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</si>
  <si>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</si>
  <si>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</si>
  <si>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</si>
  <si>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</si>
  <si>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</si>
  <si>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</si>
  <si>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</si>
  <si>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</si>
  <si>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</si>
  <si>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</si>
  <si>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</si>
  <si>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</si>
  <si>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</si>
  <si>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</si>
  <si>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</si>
  <si>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</si>
  <si>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</si>
  <si>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</si>
  <si>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</si>
  <si>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</si>
  <si>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</si>
  <si>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</si>
  <si>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</si>
  <si>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</si>
  <si>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</si>
  <si>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</si>
  <si>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</si>
  <si>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</si>
  <si>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</si>
  <si>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</si>
  <si>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</si>
  <si>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</si>
  <si>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</si>
  <si>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</si>
  <si>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</si>
  <si>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</si>
  <si>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</si>
  <si>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</si>
  <si>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</si>
  <si>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</si>
  <si>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</si>
  <si>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</si>
  <si>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</si>
  <si>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</si>
  <si>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</si>
  <si>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</si>
  <si>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</si>
  <si>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</si>
  <si>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</si>
  <si>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</si>
  <si>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</si>
  <si>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</si>
  <si>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</si>
  <si>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</si>
  <si>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</si>
  <si>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</si>
  <si>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</si>
  <si>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</si>
  <si>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</si>
  <si>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</si>
  <si>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</si>
  <si>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</si>
  <si>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</si>
  <si>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</si>
  <si>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</si>
  <si>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</si>
  <si>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</si>
  <si>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</si>
  <si>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</si>
  <si>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</si>
  <si>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</si>
  <si>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</si>
  <si>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</si>
  <si>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</si>
  <si>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</si>
  <si>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</si>
  <si>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</si>
  <si>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</si>
  <si>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</si>
  <si>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</si>
  <si>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</si>
  <si>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</si>
  <si>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</si>
  <si>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</si>
  <si>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</si>
  <si>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</si>
  <si>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</si>
  <si>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</si>
  <si>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</si>
  <si>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</si>
  <si>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</si>
  <si>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</si>
  <si>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</si>
  <si>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</si>
  <si>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</si>
  <si>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</si>
  <si>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</si>
  <si>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</si>
  <si>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</si>
  <si>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</si>
  <si>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</si>
  <si>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</si>
  <si>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</si>
  <si>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</si>
  <si>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</si>
  <si>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</si>
  <si>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</si>
  <si>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</si>
  <si>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</si>
  <si>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</si>
  <si>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</si>
  <si>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</si>
  <si>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</si>
  <si>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</si>
  <si>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</si>
  <si>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</si>
  <si>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</si>
  <si>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</si>
  <si>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</si>
  <si>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</si>
  <si>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</si>
  <si>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</si>
  <si>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</si>
  <si>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</si>
  <si>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</si>
  <si>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</si>
  <si>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</si>
  <si>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</si>
  <si>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</si>
  <si>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</si>
  <si>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</si>
  <si>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</si>
  <si>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</si>
  <si>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</si>
  <si>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</si>
  <si>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</si>
  <si>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</si>
  <si>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</si>
  <si>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</si>
  <si>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</si>
  <si>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</si>
  <si>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</si>
  <si>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</si>
  <si>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</si>
  <si>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</si>
  <si>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</si>
  <si>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</si>
  <si>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</si>
  <si>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</si>
  <si>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</si>
  <si>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</si>
  <si>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</si>
  <si>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</si>
  <si>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</si>
  <si>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</si>
  <si>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</si>
  <si>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</si>
  <si>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</si>
  <si>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</si>
  <si>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</si>
  <si>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</si>
  <si>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</si>
  <si>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</si>
  <si>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</si>
  <si>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</si>
  <si>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</si>
  <si>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</si>
  <si>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</si>
  <si>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</si>
  <si>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</si>
  <si>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</si>
  <si>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</si>
  <si>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</si>
  <si>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</si>
  <si>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</si>
  <si>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</si>
  <si>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</si>
  <si>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</si>
  <si>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</si>
  <si>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</si>
  <si>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</si>
  <si>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</si>
  <si>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</si>
  <si>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</si>
  <si>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</si>
  <si>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</si>
  <si>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</si>
  <si>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</si>
  <si>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</si>
  <si>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</si>
  <si>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</si>
  <si>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</si>
  <si>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</si>
  <si>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</si>
  <si>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</si>
  <si>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</si>
  <si>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</si>
  <si>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</si>
  <si>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</si>
  <si>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</si>
  <si>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</si>
  <si>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</si>
  <si>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</si>
  <si>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</si>
  <si>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</si>
  <si>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</si>
  <si>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</si>
  <si>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</si>
  <si>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</si>
  <si>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</si>
  <si>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</si>
  <si>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</si>
  <si>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</si>
  <si>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</si>
  <si>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</si>
  <si>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</si>
  <si>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</si>
  <si>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</si>
  <si>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</si>
  <si>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</si>
  <si>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</si>
  <si>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</si>
  <si>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</si>
  <si>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</si>
  <si>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</si>
  <si>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</si>
  <si>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</si>
  <si>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</si>
  <si>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</si>
  <si>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</si>
  <si>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</si>
  <si>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</si>
  <si>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</si>
  <si>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</si>
  <si>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</si>
  <si>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</si>
  <si>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</si>
  <si>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</si>
  <si>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</si>
  <si>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</si>
  <si>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</si>
  <si>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</si>
  <si>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</si>
  <si>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</si>
  <si>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</si>
  <si>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</si>
  <si>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</si>
  <si>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</si>
  <si>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</si>
  <si>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</si>
  <si>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</si>
  <si>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</si>
  <si>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</si>
  <si>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</si>
  <si>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</si>
  <si>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</si>
  <si>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</si>
  <si>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</si>
  <si>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</si>
  <si>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</si>
  <si>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</si>
  <si>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</si>
  <si>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</si>
  <si>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</si>
  <si>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</si>
  <si>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</si>
  <si>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</si>
  <si>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</si>
  <si>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</si>
  <si>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</si>
  <si>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</si>
  <si>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</si>
  <si>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</si>
  <si>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</si>
  <si>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</si>
  <si>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</si>
  <si>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</si>
  <si>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</si>
  <si>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</si>
  <si>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</si>
  <si>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</si>
  <si>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</si>
  <si>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</si>
  <si>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</si>
  <si>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</si>
  <si>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</si>
  <si>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</si>
  <si>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</si>
  <si>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</si>
  <si>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</si>
  <si>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</si>
  <si>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</si>
  <si>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</si>
  <si>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</si>
  <si>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</si>
  <si>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</si>
  <si>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</si>
  <si>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</si>
  <si>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</si>
  <si>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</si>
  <si>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</si>
  <si>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</si>
  <si>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</si>
  <si>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</si>
  <si>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</si>
  <si>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</si>
  <si>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</si>
  <si>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</si>
  <si>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</si>
  <si>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</si>
  <si>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</si>
  <si>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</si>
  <si>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</si>
  <si>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</si>
  <si>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</si>
  <si>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</si>
  <si>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</si>
  <si>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</si>
  <si>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</si>
  <si>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</si>
  <si>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</si>
  <si>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</si>
  <si>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</si>
  <si>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</si>
  <si>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</si>
  <si>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</si>
  <si>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</si>
  <si>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</si>
  <si>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</si>
  <si>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</si>
  <si>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</si>
  <si>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</si>
  <si>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</si>
  <si>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</si>
  <si>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</si>
  <si>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</si>
  <si>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</si>
  <si>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</si>
  <si>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</si>
  <si>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</si>
  <si>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</si>
  <si>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</si>
  <si>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</si>
  <si>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</si>
  <si>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</si>
  <si>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</si>
  <si>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</si>
  <si>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</si>
  <si>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</si>
  <si>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</si>
  <si>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</si>
  <si>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</si>
  <si>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</si>
  <si>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</si>
  <si>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</si>
  <si>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</si>
  <si>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</si>
  <si>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</si>
  <si>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</si>
  <si>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</si>
  <si>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</si>
  <si>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</si>
  <si>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</si>
  <si>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</si>
  <si>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</si>
  <si>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</si>
  <si>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</si>
  <si>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</si>
  <si>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</si>
  <si>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</si>
  <si>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</si>
  <si>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</si>
  <si>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</si>
  <si>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</si>
  <si>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</si>
  <si>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</si>
  <si>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</si>
  <si>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</si>
  <si>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</si>
  <si>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</si>
  <si>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</si>
  <si>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</si>
  <si>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</si>
  <si>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</si>
  <si>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</si>
  <si>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</si>
  <si>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</si>
  <si>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</si>
  <si>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</si>
  <si>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</si>
  <si>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</si>
  <si>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</si>
  <si>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</si>
  <si>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</si>
  <si>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</si>
  <si>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</si>
  <si>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</si>
  <si>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</si>
  <si>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</si>
  <si>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</si>
  <si>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</si>
  <si>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</si>
  <si>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</si>
  <si>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</si>
  <si>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</si>
  <si>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</si>
  <si>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</si>
  <si>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</si>
  <si>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</si>
  <si>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</si>
  <si>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</si>
  <si>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</si>
  <si>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</si>
  <si>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</si>
  <si>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</si>
  <si>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</si>
  <si>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</si>
  <si>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</si>
  <si>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</si>
  <si>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</si>
  <si>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</si>
  <si>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</si>
  <si>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</si>
  <si>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</si>
  <si>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</si>
  <si>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</si>
  <si>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</si>
  <si>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</si>
  <si>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</si>
  <si>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</si>
  <si>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</si>
  <si>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</si>
  <si>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</si>
  <si>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</si>
  <si>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</si>
  <si>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</si>
  <si>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</si>
  <si>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</si>
  <si>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</si>
  <si>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</si>
  <si>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</si>
  <si>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</si>
  <si>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</si>
  <si>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</si>
  <si>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</si>
  <si>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</si>
  <si>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</si>
  <si>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</si>
  <si>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</si>
  <si>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</si>
  <si>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</si>
  <si>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</si>
  <si>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</si>
  <si>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</si>
  <si>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</si>
  <si>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</si>
  <si>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</si>
  <si>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</si>
  <si>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</si>
  <si>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</si>
  <si>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</si>
  <si>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</si>
  <si>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</si>
  <si>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</si>
  <si>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</si>
  <si>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</si>
  <si>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</si>
  <si>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</si>
  <si>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</si>
  <si>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</si>
  <si>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</si>
  <si>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</si>
  <si>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</si>
  <si>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</si>
  <si>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</si>
  <si>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</si>
  <si>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</si>
  <si>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</si>
  <si>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</si>
  <si>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</si>
  <si>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</si>
  <si>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</si>
  <si>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</si>
  <si>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</si>
  <si>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</si>
  <si>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</si>
  <si>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</si>
  <si>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</si>
  <si>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</si>
  <si>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</si>
  <si>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</si>
  <si>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</si>
  <si>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</si>
  <si>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</si>
  <si>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</si>
  <si>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</si>
  <si>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</si>
  <si>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</si>
  <si>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</si>
  <si>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</si>
  <si>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</si>
  <si>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</si>
  <si>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</si>
  <si>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</si>
  <si>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</si>
  <si>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</si>
  <si>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</si>
  <si>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</si>
  <si>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</si>
  <si>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</si>
  <si>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</si>
  <si>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</si>
  <si>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</si>
  <si>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</si>
  <si>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</si>
  <si>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</si>
  <si>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</si>
  <si>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</si>
  <si>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</si>
  <si>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</si>
  <si>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</si>
  <si>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</si>
  <si>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</si>
  <si>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</si>
  <si>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</si>
  <si>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</si>
  <si>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</si>
  <si>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</si>
  <si>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</si>
  <si>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</si>
  <si>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</si>
  <si>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</si>
  <si>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</si>
  <si>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</si>
  <si>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</si>
  <si>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</si>
  <si>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</si>
  <si>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</si>
  <si>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</si>
  <si>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</si>
  <si>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</si>
  <si>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</si>
  <si>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</si>
  <si>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</si>
  <si>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</si>
  <si>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</si>
  <si>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</si>
  <si>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</si>
  <si>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</si>
  <si>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</si>
  <si>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</si>
  <si>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</si>
  <si>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</si>
  <si>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</si>
  <si>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</si>
  <si>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</si>
  <si>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</si>
  <si>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</si>
  <si>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</si>
  <si>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</si>
  <si>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</si>
  <si>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</si>
  <si>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</si>
  <si>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</si>
  <si>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</si>
  <si>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</si>
  <si>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</si>
  <si>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</si>
  <si>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</si>
  <si>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</si>
  <si>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</si>
  <si>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</si>
  <si>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</si>
  <si>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</si>
  <si>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</si>
  <si>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</si>
  <si>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</si>
  <si>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</si>
  <si>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</si>
  <si>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</si>
  <si>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</si>
  <si>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</si>
  <si>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</si>
  <si>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</si>
  <si>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</si>
  <si>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</si>
  <si>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</si>
  <si>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</si>
  <si>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</si>
  <si>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</si>
  <si>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</si>
  <si>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</si>
  <si>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</si>
  <si>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</si>
  <si>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</si>
  <si>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</si>
  <si>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</si>
  <si>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</si>
  <si>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</si>
  <si>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</si>
  <si>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</si>
  <si>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</si>
  <si>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</si>
  <si>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</si>
  <si>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</si>
  <si>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</si>
  <si>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</si>
  <si>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</si>
  <si>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</si>
  <si>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</si>
  <si>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</si>
  <si>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</si>
  <si>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</si>
  <si>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</si>
  <si>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</si>
  <si>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</si>
  <si>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</si>
  <si>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</si>
  <si>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</si>
  <si>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</si>
  <si>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</si>
  <si>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</si>
  <si>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</si>
  <si>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</si>
  <si>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</si>
  <si>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</si>
  <si>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</si>
  <si>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</si>
  <si>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</si>
  <si>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</si>
  <si>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</si>
  <si>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</si>
  <si>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</si>
  <si>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</si>
  <si>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</si>
  <si>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</si>
  <si>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</si>
  <si>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</si>
  <si>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</si>
  <si>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</si>
  <si>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</si>
  <si>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</si>
  <si>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</si>
  <si>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</si>
  <si>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</si>
  <si>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</si>
  <si>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</si>
  <si>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</si>
  <si>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</si>
  <si>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</si>
  <si>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</si>
  <si>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</si>
  <si>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</si>
  <si>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</si>
  <si>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</si>
  <si>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</si>
  <si>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</si>
  <si>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</si>
  <si>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</si>
  <si>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</si>
  <si>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</si>
  <si>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</si>
  <si>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</si>
  <si>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</si>
  <si>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</si>
  <si>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</si>
  <si>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</si>
  <si>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</si>
  <si>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</si>
  <si>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</si>
  <si>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</si>
  <si>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</si>
  <si>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</si>
  <si>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</si>
  <si>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</si>
  <si>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</si>
  <si>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</si>
  <si>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</si>
  <si>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</si>
  <si>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</si>
  <si>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</si>
  <si>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</si>
  <si>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</si>
  <si>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</si>
  <si>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</si>
  <si>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</si>
  <si>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</si>
  <si>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</si>
  <si>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</si>
  <si>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</si>
  <si>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</si>
  <si>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</si>
  <si>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</si>
  <si>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</si>
  <si>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</si>
  <si>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</si>
  <si>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</si>
  <si>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</si>
  <si>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</si>
  <si>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</si>
  <si>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</si>
  <si>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</si>
  <si>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</si>
  <si>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</si>
  <si>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</si>
  <si>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</si>
  <si>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</si>
  <si>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</si>
  <si>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</si>
  <si>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</si>
  <si>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</si>
  <si>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</si>
  <si>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</si>
  <si>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</si>
  <si>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</si>
  <si>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</si>
  <si>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</si>
  <si>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</si>
  <si>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</si>
  <si>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</si>
  <si>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</si>
  <si>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</si>
  <si>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</si>
  <si>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</si>
  <si>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</si>
  <si>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</si>
  <si>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</si>
  <si>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</si>
  <si>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</si>
  <si>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</si>
  <si>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</si>
  <si>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</si>
  <si>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</si>
  <si>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</si>
  <si>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</si>
  <si>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</si>
  <si>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</si>
  <si>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</si>
  <si>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</si>
  <si>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</si>
  <si>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</si>
  <si>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</si>
  <si>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</si>
  <si>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</si>
  <si>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</si>
  <si>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</si>
  <si>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</si>
  <si>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</si>
  <si>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</si>
  <si>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</si>
  <si>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</si>
  <si>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</si>
  <si>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</si>
  <si>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</si>
  <si>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</si>
  <si>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</si>
  <si>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</si>
  <si>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</si>
  <si>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</si>
  <si>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</si>
  <si>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</si>
  <si>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</si>
  <si>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</si>
  <si>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</si>
  <si>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</si>
  <si>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</si>
  <si>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</si>
  <si>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</si>
  <si>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</si>
  <si>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</si>
  <si>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</si>
  <si>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</si>
  <si>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</si>
  <si>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</si>
  <si>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</si>
  <si>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</si>
  <si>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</si>
  <si>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</si>
  <si>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</si>
  <si>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</si>
  <si>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</si>
  <si>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</si>
  <si>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</si>
  <si>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</si>
  <si>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</si>
  <si>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</si>
  <si>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</si>
  <si>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</si>
  <si>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</si>
  <si>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</si>
  <si>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</si>
  <si>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</si>
  <si>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</si>
  <si>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</si>
  <si>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</si>
  <si>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</si>
  <si>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</si>
  <si>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</si>
  <si>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</si>
  <si>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</si>
  <si>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</si>
  <si>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</si>
  <si>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</si>
  <si>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</si>
  <si>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</si>
  <si>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</si>
  <si>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</si>
  <si>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</si>
  <si>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</si>
  <si>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</si>
  <si>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</si>
  <si>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</si>
  <si>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</si>
  <si>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</si>
  <si>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</si>
  <si>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</si>
  <si>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</si>
  <si>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</si>
  <si>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</si>
  <si>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</si>
  <si>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</si>
  <si>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</si>
  <si>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</si>
  <si>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</si>
  <si>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</si>
  <si>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</si>
  <si>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</si>
  <si>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</si>
  <si>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</si>
  <si>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</si>
  <si>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</si>
  <si>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</si>
  <si>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</si>
  <si>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</si>
  <si>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</si>
  <si>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</si>
  <si>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</si>
  <si>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</si>
  <si>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</si>
  <si>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</si>
  <si>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</si>
  <si>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</si>
  <si>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</si>
  <si>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</si>
  <si>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</si>
  <si>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</si>
  <si>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</si>
  <si>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</si>
  <si>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</si>
  <si>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</si>
  <si>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</si>
  <si>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</si>
  <si>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</si>
  <si>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</si>
  <si>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</si>
  <si>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</si>
  <si>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</si>
  <si>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</si>
  <si>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</si>
  <si>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</si>
  <si>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</si>
  <si>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</si>
  <si>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</si>
  <si>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</si>
  <si>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</si>
  <si>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</si>
  <si>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</si>
  <si>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</si>
  <si>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</si>
  <si>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</si>
  <si>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</si>
  <si>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</si>
  <si>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</si>
  <si>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</si>
  <si>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</si>
  <si>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</si>
  <si>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</si>
  <si>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</si>
  <si>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</si>
  <si>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</si>
  <si>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</si>
  <si>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</si>
  <si>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</si>
  <si>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</si>
  <si>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</si>
  <si>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</si>
  <si>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</si>
  <si>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</si>
  <si>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</si>
  <si>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</si>
  <si>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</si>
  <si>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</si>
  <si>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</si>
  <si>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</si>
  <si>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</si>
  <si>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</si>
  <si>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</si>
  <si>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</si>
  <si>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</si>
  <si>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</si>
  <si>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</si>
  <si>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</si>
  <si>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</si>
  <si>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</si>
  <si>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</si>
  <si>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</si>
  <si>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</si>
  <si>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</si>
  <si>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</si>
  <si>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</si>
  <si>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</si>
  <si>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</si>
  <si>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</si>
  <si>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</si>
  <si>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</si>
  <si>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</si>
  <si>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</si>
  <si>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</si>
  <si>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</si>
  <si>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</si>
  <si>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</si>
  <si>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</si>
  <si>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</si>
  <si>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</si>
  <si>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</si>
  <si>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</si>
  <si>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</si>
  <si>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</si>
  <si>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</si>
  <si>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</si>
  <si>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</si>
  <si>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</si>
  <si>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</si>
  <si>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</si>
  <si>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</si>
  <si>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</si>
  <si>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</si>
  <si>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</si>
  <si>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</si>
  <si>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</si>
  <si>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</si>
  <si>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</si>
  <si>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</si>
  <si>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</si>
  <si>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</si>
  <si>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</si>
  <si>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</si>
  <si>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</si>
  <si>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</si>
  <si>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</si>
  <si>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</si>
  <si>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</si>
  <si>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</si>
  <si>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</si>
  <si>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</si>
  <si>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</si>
  <si>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</si>
  <si>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</si>
  <si>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</si>
  <si>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</si>
  <si>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</si>
  <si>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</si>
  <si>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</si>
  <si>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</si>
  <si>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</si>
  <si>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</si>
  <si>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</si>
  <si>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</si>
  <si>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</si>
  <si>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</si>
  <si>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</si>
  <si>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</si>
  <si>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</si>
  <si>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</si>
  <si>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</si>
  <si>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</si>
  <si>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</si>
  <si>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</si>
  <si>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</si>
  <si>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</si>
  <si>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</si>
  <si>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</si>
  <si>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</si>
  <si>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</si>
  <si>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</si>
  <si>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</si>
  <si>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</si>
  <si>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</si>
  <si>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</si>
  <si>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</si>
  <si>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</si>
  <si>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</si>
  <si>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</si>
  <si>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</si>
  <si>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</si>
  <si>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</si>
  <si>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</si>
  <si>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</si>
  <si>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</si>
  <si>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</si>
  <si>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</si>
  <si>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</si>
  <si>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</si>
  <si>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</si>
  <si>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</si>
  <si>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</si>
  <si>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</si>
  <si>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</si>
  <si>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</si>
  <si>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</si>
  <si>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</si>
  <si>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</si>
  <si>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</si>
  <si>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</si>
  <si>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</si>
  <si>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</si>
  <si>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</si>
  <si>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</si>
  <si>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</si>
  <si>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</si>
  <si>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</si>
  <si>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</si>
  <si>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</si>
  <si>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</si>
  <si>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</si>
  <si>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</si>
  <si>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</si>
  <si>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</si>
  <si>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</si>
  <si>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</si>
  <si>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</si>
  <si>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</si>
  <si>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</si>
  <si>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</si>
  <si>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</si>
  <si>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</si>
  <si>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</si>
  <si>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</si>
  <si>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</si>
  <si>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</si>
  <si>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</si>
  <si>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</si>
  <si>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</si>
  <si>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</si>
  <si>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</si>
  <si>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</si>
  <si>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</si>
  <si>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</si>
  <si>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</si>
  <si>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</si>
  <si>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</si>
  <si>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</si>
  <si>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</si>
  <si>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</si>
  <si>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</si>
  <si>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</si>
  <si>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</si>
  <si>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</si>
  <si>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</si>
  <si>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</si>
  <si>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</si>
  <si>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</si>
  <si>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</si>
  <si>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</si>
  <si>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</si>
  <si>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</si>
  <si>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</si>
  <si>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</si>
  <si>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</si>
  <si>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</si>
  <si>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</si>
  <si>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</si>
  <si>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</si>
  <si>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</si>
  <si>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</si>
  <si>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</si>
  <si>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</si>
  <si>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</si>
  <si>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</si>
  <si>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</si>
  <si>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</si>
  <si>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</si>
  <si>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</si>
  <si>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</si>
  <si>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</si>
  <si>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</si>
  <si>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</si>
  <si>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</si>
  <si>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</si>
  <si>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</si>
  <si>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</si>
  <si>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</si>
  <si>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</si>
  <si>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</si>
  <si>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</si>
  <si>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</si>
  <si>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</si>
  <si>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</si>
  <si>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</si>
  <si>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</si>
  <si>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</si>
  <si>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</si>
  <si>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</si>
  <si>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</si>
  <si>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</si>
  <si>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</si>
  <si>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</si>
  <si>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</si>
  <si>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</si>
  <si>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</si>
  <si>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</si>
  <si>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</si>
  <si>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</si>
  <si>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</si>
  <si>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</si>
  <si>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</si>
  <si>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</si>
  <si>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</si>
  <si>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</si>
  <si>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</si>
  <si>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</si>
  <si>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</si>
  <si>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</si>
  <si>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</si>
  <si>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</si>
  <si>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</si>
  <si>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</si>
  <si>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</si>
  <si>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</si>
  <si>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</si>
  <si>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</si>
  <si>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</si>
  <si>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</si>
  <si>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</si>
  <si>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</si>
  <si>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</si>
  <si>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</si>
  <si>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</si>
  <si>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</si>
  <si>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</si>
  <si>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</si>
  <si>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</si>
  <si>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</si>
  <si>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</si>
  <si>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</si>
  <si>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</si>
  <si>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</si>
  <si>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</si>
  <si>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</si>
  <si>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</si>
  <si>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</si>
  <si>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</si>
  <si>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</si>
  <si>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</si>
  <si>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</si>
  <si>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</si>
  <si>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</si>
  <si>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</si>
  <si>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</si>
  <si>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</si>
  <si>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</si>
  <si>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</si>
  <si>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</si>
  <si>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</si>
  <si>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</si>
  <si>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</si>
  <si>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</si>
  <si>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</si>
  <si>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</si>
  <si>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</si>
  <si>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</si>
  <si>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</si>
  <si>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</si>
  <si>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</si>
  <si>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</si>
  <si>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</si>
  <si>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</si>
  <si>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</si>
  <si>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</si>
  <si>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</si>
  <si>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</si>
  <si>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</si>
  <si>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</si>
  <si>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</si>
  <si>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</si>
  <si>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</si>
  <si>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</si>
  <si>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</si>
  <si>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</si>
  <si>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</si>
  <si>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</si>
  <si>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</si>
  <si>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</si>
  <si>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</si>
  <si>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</si>
  <si>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</si>
  <si>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</si>
  <si>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</si>
  <si>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</si>
  <si>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</si>
  <si>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</si>
  <si>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</si>
  <si>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</si>
  <si>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</si>
  <si>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</si>
  <si>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</si>
  <si>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</si>
  <si>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</si>
  <si>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</si>
  <si>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</si>
  <si>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</si>
  <si>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</si>
  <si>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</si>
  <si>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</si>
  <si>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</si>
  <si>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</si>
  <si>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</si>
  <si>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</si>
  <si>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</si>
  <si>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</si>
  <si>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</si>
  <si>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</si>
  <si>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</si>
  <si>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</si>
  <si>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</si>
  <si>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</si>
  <si>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</si>
  <si>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</si>
  <si>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</si>
  <si>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</si>
  <si>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</si>
  <si>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</si>
  <si>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</si>
  <si>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</si>
  <si>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</si>
  <si>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</si>
  <si>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</si>
  <si>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</si>
  <si>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</si>
  <si>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</si>
  <si>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</si>
  <si>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</si>
  <si>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</si>
  <si>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</si>
  <si>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</si>
  <si>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</si>
  <si>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</si>
  <si>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</si>
  <si>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</si>
  <si>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</si>
  <si>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</si>
  <si>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</si>
  <si>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</si>
  <si>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</si>
  <si>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</si>
  <si>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</si>
  <si>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</si>
  <si>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</si>
  <si>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</si>
  <si>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</si>
  <si>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</si>
  <si>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</si>
  <si>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</si>
  <si>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</si>
  <si>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</si>
  <si>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</si>
  <si>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</si>
  <si>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</si>
  <si>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</si>
  <si>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</si>
  <si>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</si>
  <si>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</si>
  <si>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</si>
  <si>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</si>
  <si>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</si>
  <si>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</si>
  <si>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</si>
  <si>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</si>
  <si>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</si>
  <si>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</si>
  <si>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</si>
  <si>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</si>
  <si>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</si>
  <si>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</si>
  <si>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</si>
  <si>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</si>
  <si>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</si>
  <si>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</si>
  <si>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</si>
  <si>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</si>
  <si>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</si>
  <si>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</si>
  <si>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</si>
  <si>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</si>
  <si>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</si>
  <si>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</si>
  <si>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</si>
  <si>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</si>
  <si>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</si>
  <si>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</si>
  <si>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</si>
  <si>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</si>
  <si>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</si>
  <si>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</si>
  <si>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</si>
  <si>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</si>
  <si>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</si>
  <si>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</si>
  <si>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</si>
  <si>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</si>
  <si>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</si>
  <si>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</si>
  <si>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</si>
  <si>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</si>
  <si>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</si>
  <si>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</si>
  <si>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</si>
  <si>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</si>
  <si>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</si>
  <si>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</si>
  <si>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</si>
  <si>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</si>
  <si>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</si>
  <si>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</si>
  <si>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</si>
  <si>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</si>
  <si>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</si>
  <si>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</si>
  <si>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</si>
  <si>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</si>
  <si>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</si>
  <si>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</si>
  <si>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</si>
  <si>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</si>
  <si>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</si>
  <si>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</si>
  <si>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</si>
  <si>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</si>
  <si>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</si>
  <si>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</si>
  <si>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</si>
  <si>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</si>
  <si>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</si>
  <si>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</si>
  <si>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</si>
  <si>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</si>
  <si>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</si>
  <si>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</si>
  <si>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</si>
  <si>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</si>
  <si>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</si>
  <si>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</si>
  <si>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</si>
  <si>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</si>
  <si>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</si>
  <si>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</si>
  <si>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</si>
  <si>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</si>
  <si>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</si>
  <si>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</si>
  <si>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</si>
  <si>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</si>
  <si>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</si>
  <si>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</si>
  <si>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</si>
  <si>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</si>
  <si>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</si>
  <si>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</si>
  <si>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</si>
  <si>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</si>
  <si>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</si>
  <si>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</si>
  <si>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</si>
  <si>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</si>
  <si>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</si>
  <si>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</si>
  <si>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</si>
  <si>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</si>
  <si>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</si>
  <si>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</si>
  <si>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</si>
  <si>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</si>
  <si>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</si>
  <si>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</si>
  <si>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</si>
  <si>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</si>
  <si>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</si>
  <si>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</si>
  <si>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</si>
  <si>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</si>
  <si>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</si>
  <si>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</si>
  <si>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</si>
  <si>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</si>
  <si>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</si>
  <si>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</si>
  <si>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</si>
  <si>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</si>
  <si>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</si>
  <si>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</si>
  <si>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</si>
  <si>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</si>
  <si>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</si>
  <si>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</si>
  <si>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</si>
  <si>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</si>
  <si>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</si>
  <si>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</si>
  <si>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</si>
  <si>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</si>
  <si>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</si>
  <si>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</si>
  <si>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</si>
  <si>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</si>
  <si>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</si>
  <si>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</si>
  <si>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</si>
  <si>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</si>
  <si>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</si>
  <si>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</si>
  <si>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</si>
  <si>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</si>
  <si>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</si>
  <si>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</si>
  <si>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</si>
  <si>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</si>
  <si>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</si>
  <si>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</si>
  <si>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</si>
  <si>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</si>
  <si>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</si>
  <si>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</si>
  <si>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</si>
  <si>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</si>
  <si>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</si>
  <si>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</si>
  <si>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</si>
  <si>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</si>
  <si>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</si>
  <si>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</si>
  <si>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</si>
  <si>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</si>
  <si>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</si>
  <si>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</si>
  <si>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</si>
  <si>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</si>
  <si>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</si>
  <si>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</si>
  <si>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</si>
  <si>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</si>
  <si>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</si>
  <si>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</si>
  <si>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</si>
  <si>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</si>
  <si>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</si>
  <si>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</si>
  <si>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</si>
  <si>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</si>
  <si>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</si>
  <si>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</si>
  <si>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</si>
  <si>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</si>
  <si>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</si>
  <si>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</si>
  <si>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</si>
  <si>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</si>
  <si>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</si>
  <si>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</si>
  <si>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</si>
  <si>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</si>
  <si>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</si>
  <si>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</si>
  <si>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</si>
  <si>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</si>
  <si>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</si>
  <si>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</si>
  <si>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</si>
  <si>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</si>
  <si>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</si>
  <si>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</si>
  <si>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</si>
  <si>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</si>
  <si>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</si>
  <si>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</si>
  <si>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</si>
  <si>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</si>
  <si>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</si>
  <si>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</si>
  <si>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</si>
  <si>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</si>
  <si>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</si>
  <si>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</si>
  <si>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</si>
  <si>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</si>
  <si>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</si>
  <si>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</si>
  <si>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</si>
  <si>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</si>
  <si>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</si>
  <si>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</si>
  <si>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</si>
  <si>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</si>
  <si>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</si>
  <si>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</si>
  <si>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</si>
  <si>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</si>
  <si>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</si>
  <si>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</si>
  <si>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</si>
  <si>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</si>
  <si>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</si>
  <si>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</si>
  <si>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</si>
  <si>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</si>
  <si>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</si>
  <si>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</si>
  <si>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</si>
  <si>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</si>
  <si>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</si>
  <si>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</si>
  <si>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</si>
  <si>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</si>
  <si>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</si>
  <si>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</si>
  <si>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</si>
  <si>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</si>
  <si>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</si>
  <si>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</si>
  <si>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</si>
  <si>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</si>
  <si>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</si>
  <si>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</si>
  <si>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</si>
  <si>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</si>
  <si>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</si>
  <si>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</si>
  <si>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</si>
  <si>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</si>
  <si>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</si>
  <si>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</si>
  <si>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</si>
  <si>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</si>
  <si>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</si>
  <si>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</si>
  <si>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</si>
  <si>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</si>
  <si>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</si>
  <si>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</si>
  <si>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</si>
  <si>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</si>
  <si>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</si>
  <si>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</si>
  <si>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</si>
  <si>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</si>
  <si>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</si>
  <si>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</si>
  <si>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</si>
  <si>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</si>
  <si>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</si>
  <si>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</si>
  <si>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</si>
  <si>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</si>
  <si>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</si>
  <si>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</si>
  <si>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</si>
  <si>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</si>
  <si>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</si>
  <si>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</si>
  <si>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</si>
  <si>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</si>
  <si>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</si>
  <si>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</si>
  <si>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</si>
  <si>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</si>
  <si>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</si>
  <si>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</si>
  <si>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</si>
  <si>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</si>
  <si>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</si>
  <si>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</si>
  <si>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</si>
  <si>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</si>
  <si>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</si>
  <si>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</si>
  <si>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</si>
  <si>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</si>
  <si>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</si>
  <si>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</si>
  <si>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</si>
  <si>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</si>
  <si>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</si>
  <si>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</si>
  <si>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</si>
  <si>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</si>
  <si>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</si>
  <si>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</si>
  <si>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</si>
  <si>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</si>
  <si>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</si>
  <si>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</si>
  <si>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</si>
  <si>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</si>
  <si>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</si>
  <si>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</si>
  <si>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</si>
  <si>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</si>
  <si>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</si>
  <si>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</si>
  <si>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</si>
  <si>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</si>
  <si>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</si>
  <si>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</si>
  <si>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</si>
  <si>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</si>
  <si>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</si>
  <si>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</si>
  <si>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</si>
  <si>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</si>
  <si>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</si>
  <si>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</si>
  <si>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</si>
  <si>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</si>
  <si>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</si>
  <si>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</si>
  <si>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</si>
  <si>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</si>
  <si>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</si>
  <si>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</si>
  <si>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</si>
  <si>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</si>
  <si>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</si>
  <si>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</si>
  <si>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</si>
  <si>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</si>
  <si>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</si>
  <si>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</si>
  <si>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</si>
  <si>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</si>
  <si>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</si>
  <si>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</si>
  <si>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</si>
  <si>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</si>
  <si>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</si>
  <si>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</si>
  <si>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</si>
  <si>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</si>
  <si>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</si>
  <si>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</si>
  <si>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</si>
  <si>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</si>
  <si>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</si>
  <si>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</si>
  <si>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</si>
  <si>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</si>
  <si>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</si>
  <si>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</si>
  <si>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</si>
  <si>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</si>
  <si>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</si>
  <si>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</si>
  <si>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</si>
  <si>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</si>
  <si>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</si>
  <si>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</si>
  <si>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</si>
  <si>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</si>
  <si>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</si>
  <si>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</si>
  <si>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</si>
  <si>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</si>
  <si>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</si>
  <si>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</si>
  <si>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</si>
  <si>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</si>
  <si>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</si>
  <si>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</si>
  <si>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</si>
  <si>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</si>
  <si>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</si>
  <si>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</si>
  <si>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</si>
  <si>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</si>
  <si>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</si>
  <si>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</si>
  <si>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</si>
  <si>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</si>
  <si>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</si>
  <si>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</si>
  <si>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</si>
  <si>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</si>
  <si>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</si>
  <si>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</si>
  <si>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</si>
  <si>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</si>
  <si>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</si>
  <si>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</si>
  <si>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</si>
  <si>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</si>
  <si>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</si>
  <si>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</si>
  <si>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</si>
  <si>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</si>
  <si>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</si>
  <si>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</si>
  <si>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</si>
  <si>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</si>
  <si>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</si>
  <si>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</si>
  <si>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</si>
  <si>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</si>
  <si>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</si>
  <si>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</si>
  <si>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</si>
  <si>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</si>
  <si>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</si>
  <si>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</si>
  <si>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</si>
  <si>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</si>
  <si>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</si>
  <si>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</si>
  <si>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</si>
  <si>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</si>
  <si>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</si>
  <si>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</si>
  <si>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</si>
  <si>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</si>
  <si>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</si>
  <si>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</si>
  <si>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</si>
  <si>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</si>
  <si>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</si>
  <si>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</si>
  <si>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</si>
  <si>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</si>
  <si>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</si>
  <si>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</si>
  <si>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</si>
  <si>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</si>
  <si>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</si>
  <si>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</si>
  <si>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</si>
  <si>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</si>
  <si>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</si>
  <si>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</si>
  <si>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</si>
  <si>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</si>
  <si>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</si>
  <si>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</si>
  <si>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</si>
  <si>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</si>
  <si>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</si>
  <si>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</si>
  <si>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</si>
  <si>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</si>
  <si>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</si>
  <si>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</si>
  <si>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</si>
  <si>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</si>
  <si>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</si>
  <si>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</si>
  <si>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</si>
  <si>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</si>
  <si>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</si>
  <si>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</si>
  <si>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</si>
  <si>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</si>
  <si>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</si>
  <si>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</si>
  <si>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</si>
  <si>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</si>
  <si>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</si>
  <si>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</si>
  <si>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</si>
  <si>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</si>
  <si>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</si>
  <si>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</si>
  <si>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</si>
  <si>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</si>
  <si>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</si>
  <si>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</si>
  <si>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</si>
  <si>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</si>
  <si>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</si>
  <si>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</si>
  <si>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</si>
  <si>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</si>
  <si>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</si>
  <si>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</si>
  <si>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</si>
  <si>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</si>
  <si>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</si>
  <si>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</si>
  <si>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</si>
  <si>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</si>
  <si>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</si>
  <si>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</si>
  <si>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</si>
  <si>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</si>
  <si>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</si>
  <si>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</si>
  <si>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</si>
  <si>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</si>
  <si>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</si>
  <si>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</si>
  <si>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</si>
  <si>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</si>
  <si>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</si>
  <si>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</si>
  <si>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</si>
  <si>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</si>
  <si>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</si>
  <si>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</si>
  <si>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</si>
  <si>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</si>
  <si>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</si>
  <si>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</si>
  <si>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</si>
  <si>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</si>
  <si>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</si>
  <si>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</si>
  <si>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</si>
  <si>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</si>
  <si>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</si>
  <si>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</si>
  <si>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</si>
  <si>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</si>
  <si>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</si>
  <si>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</si>
  <si>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</si>
  <si>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</si>
  <si>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</si>
  <si>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</si>
  <si>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</si>
  <si>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</si>
  <si>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</si>
  <si>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</si>
  <si>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</si>
  <si>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</si>
  <si>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</si>
  <si>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</si>
  <si>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</si>
  <si>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</si>
  <si>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</si>
  <si>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</si>
  <si>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</si>
  <si>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</si>
  <si>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</si>
  <si>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</si>
  <si>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</si>
  <si>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</si>
  <si>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</si>
  <si>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</si>
  <si>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</si>
  <si>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</si>
  <si>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</si>
  <si>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</si>
  <si>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</si>
  <si>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</si>
  <si>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</si>
  <si>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</si>
  <si>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</si>
  <si>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</si>
  <si>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</si>
  <si>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</si>
  <si>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</si>
  <si>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</si>
  <si>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</si>
  <si>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</si>
  <si>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</si>
  <si>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</si>
  <si>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</si>
  <si>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</si>
  <si>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</si>
  <si>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</si>
  <si>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</si>
  <si>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</si>
  <si>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</si>
  <si>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</si>
  <si>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</si>
  <si>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</si>
  <si>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</si>
  <si>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</si>
  <si>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</si>
  <si>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</si>
  <si>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</si>
  <si>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</si>
  <si>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</si>
  <si>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</si>
  <si>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</si>
  <si>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</si>
  <si>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</si>
  <si>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</si>
  <si>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</si>
  <si>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</si>
  <si>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</si>
  <si>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</si>
  <si>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</si>
  <si>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</si>
  <si>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</si>
  <si>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</si>
  <si>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</si>
  <si>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</si>
  <si>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</si>
  <si>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</si>
  <si>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</si>
  <si>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</si>
  <si>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</si>
  <si>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</si>
  <si>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</si>
  <si>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</si>
  <si>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</si>
  <si>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</si>
  <si>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</si>
  <si>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</si>
  <si>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</si>
  <si>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</si>
  <si>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</si>
  <si>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</si>
  <si>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</si>
  <si>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</si>
  <si>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</si>
  <si>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</si>
  <si>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</si>
  <si>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</si>
  <si>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</si>
  <si>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</si>
  <si>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</si>
  <si>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</si>
  <si>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</si>
  <si>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</si>
  <si>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</si>
  <si>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</si>
  <si>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</si>
  <si>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</si>
  <si>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</si>
  <si>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</si>
  <si>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</si>
  <si>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</si>
  <si>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</si>
  <si>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</si>
  <si>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</si>
  <si>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</si>
  <si>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</si>
  <si>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</si>
  <si>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</si>
  <si>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</si>
  <si>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</si>
  <si>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</si>
  <si>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</si>
  <si>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</si>
  <si>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</si>
  <si>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</si>
  <si>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</si>
  <si>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</si>
  <si>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</si>
  <si>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</si>
  <si>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</si>
  <si>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</si>
  <si>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</si>
  <si>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</si>
  <si>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</si>
  <si>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</si>
  <si>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</si>
  <si>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</si>
  <si>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</si>
  <si>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</si>
  <si>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</si>
  <si>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</si>
  <si>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</si>
  <si>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</si>
  <si>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</si>
  <si>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</si>
  <si>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</si>
  <si>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</si>
  <si>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</si>
  <si>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</si>
  <si>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</si>
  <si>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</si>
  <si>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</si>
  <si>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</si>
  <si>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</si>
  <si>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</si>
  <si>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</si>
  <si>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</si>
  <si>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</si>
  <si>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</si>
  <si>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</si>
  <si>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</si>
  <si>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</si>
  <si>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</si>
  <si>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</si>
  <si>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</si>
  <si>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</si>
  <si>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</si>
  <si>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</si>
  <si>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</si>
  <si>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</si>
  <si>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</si>
  <si>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</si>
  <si>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</si>
  <si>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</si>
  <si>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</si>
  <si>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</si>
  <si>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</si>
  <si>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</si>
  <si>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</si>
  <si>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</si>
  <si>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</si>
  <si>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</si>
  <si>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</si>
  <si>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</si>
  <si>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</si>
  <si>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</si>
  <si>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</si>
  <si>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</si>
  <si>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</si>
  <si>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</si>
  <si>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</si>
  <si>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</si>
  <si>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</si>
  <si>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</si>
  <si>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</si>
  <si>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</si>
  <si>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</si>
  <si>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</si>
  <si>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</si>
  <si>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</si>
  <si>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</si>
  <si>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</si>
  <si>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</si>
  <si>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</si>
  <si>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</si>
  <si>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</si>
  <si>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</si>
  <si>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</si>
  <si>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</si>
  <si>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</si>
  <si>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</si>
  <si>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</si>
  <si>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</si>
  <si>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</si>
  <si>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</si>
  <si>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</si>
  <si>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</si>
  <si>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</si>
  <si>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</si>
  <si>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</si>
  <si>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</si>
  <si>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</si>
  <si>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</si>
  <si>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</si>
  <si>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</si>
  <si>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</si>
  <si>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</si>
  <si>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</si>
  <si>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</si>
  <si>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</si>
  <si>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</si>
  <si>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</si>
  <si>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</si>
  <si>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</si>
  <si>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</si>
  <si>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</si>
  <si>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</si>
  <si>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</si>
  <si>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</si>
  <si>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</si>
  <si>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</si>
  <si>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</si>
  <si>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</si>
  <si>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</si>
  <si>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</si>
  <si>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</si>
  <si>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</si>
  <si>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</si>
  <si>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</si>
  <si>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</si>
  <si>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</si>
  <si>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</si>
  <si>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</si>
  <si>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</si>
  <si>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</si>
  <si>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</si>
  <si>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</si>
  <si>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</si>
  <si>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</si>
  <si>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</si>
  <si>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</si>
  <si>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</si>
  <si>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</si>
  <si>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</si>
  <si>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</si>
  <si>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</si>
  <si>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</si>
  <si>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</si>
  <si>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</si>
  <si>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</si>
  <si>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</si>
  <si>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</si>
  <si>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</si>
  <si>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</si>
  <si>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</si>
  <si>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</si>
  <si>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</si>
  <si>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</si>
  <si>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</si>
  <si>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</si>
  <si>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</si>
  <si>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</si>
  <si>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</si>
  <si>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</si>
  <si>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</si>
  <si>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</si>
  <si>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</si>
  <si>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</si>
  <si>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</si>
  <si>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</si>
  <si>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</si>
  <si>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</si>
  <si>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</si>
  <si>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</si>
  <si>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</si>
  <si>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</si>
  <si>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</si>
  <si>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</si>
  <si>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</si>
  <si>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</si>
  <si>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</si>
  <si>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</si>
  <si>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</si>
  <si>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</si>
  <si>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</si>
  <si>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</si>
  <si>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</si>
  <si>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</si>
  <si>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</si>
  <si>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</si>
  <si>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</si>
  <si>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</si>
  <si>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</si>
  <si>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</si>
  <si>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</si>
  <si>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</si>
  <si>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</si>
  <si>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</si>
  <si>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</si>
  <si>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</si>
  <si>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</si>
  <si>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</si>
  <si>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</si>
  <si>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</si>
  <si>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</si>
  <si>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</si>
  <si>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</si>
  <si>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</si>
  <si>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</si>
  <si>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</si>
  <si>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</si>
  <si>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</si>
  <si>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</si>
  <si>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</si>
  <si>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</si>
  <si>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</si>
  <si>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</si>
  <si>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</si>
  <si>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</si>
  <si>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</si>
  <si>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</si>
  <si>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</si>
  <si>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</si>
  <si>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</si>
  <si>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</si>
  <si>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</si>
  <si>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</si>
  <si>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</si>
  <si>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</si>
  <si>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</si>
  <si>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</si>
  <si>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</si>
  <si>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</si>
  <si>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</si>
  <si>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</si>
  <si>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</si>
  <si>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</si>
  <si>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</si>
  <si>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</si>
  <si>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</si>
  <si>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</si>
  <si>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</si>
  <si>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</si>
  <si>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</si>
  <si>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</si>
  <si>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</si>
  <si>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</si>
  <si>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</si>
  <si>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</si>
  <si>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</si>
  <si>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</si>
  <si>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</si>
  <si>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</si>
  <si>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</si>
  <si>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</si>
  <si>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</si>
  <si>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</si>
  <si>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</si>
  <si>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</si>
  <si>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</si>
  <si>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</si>
  <si>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</si>
  <si>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</si>
  <si>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</si>
  <si>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</si>
  <si>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</si>
  <si>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</si>
  <si>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</si>
  <si>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</si>
  <si>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</si>
  <si>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</si>
  <si>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</si>
  <si>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</si>
  <si>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</si>
  <si>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</si>
  <si>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</si>
  <si>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</si>
  <si>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</si>
  <si>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</si>
  <si>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</si>
  <si>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</si>
  <si>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</si>
  <si>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</si>
  <si>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</si>
  <si>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</si>
  <si>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</si>
  <si>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</si>
  <si>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</si>
  <si>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</si>
  <si>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</si>
  <si>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</si>
  <si>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</si>
  <si>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</si>
  <si>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</si>
  <si>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</si>
  <si>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</si>
  <si>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</si>
  <si>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</si>
  <si>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</si>
  <si>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</si>
  <si>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</si>
  <si>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</si>
  <si>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</si>
  <si>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</si>
  <si>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</si>
  <si>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</si>
  <si>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</si>
  <si>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</si>
  <si>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</si>
  <si>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</si>
  <si>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</si>
  <si>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</si>
  <si>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</si>
  <si>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</si>
  <si>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</si>
  <si>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</si>
  <si>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</si>
  <si>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</si>
  <si>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</si>
  <si>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</si>
  <si>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</si>
  <si>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</si>
  <si>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</si>
  <si>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</si>
  <si>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</si>
  <si>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</si>
  <si>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</si>
  <si>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</si>
  <si>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</si>
  <si>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</si>
  <si>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</si>
  <si>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</si>
  <si>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</si>
  <si>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</si>
  <si>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</si>
  <si>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</si>
  <si>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</si>
  <si>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</si>
  <si>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</si>
  <si>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</si>
  <si>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</si>
  <si>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</si>
  <si>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</si>
  <si>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</si>
  <si>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</si>
  <si>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</si>
  <si>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</si>
  <si>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</si>
  <si>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</si>
  <si>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</si>
  <si>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</si>
  <si>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</si>
  <si>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</si>
  <si>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</si>
  <si>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</si>
  <si>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</si>
  <si>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</si>
  <si>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</si>
  <si>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</si>
  <si>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</si>
  <si>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</si>
  <si>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</si>
  <si>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</si>
  <si>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</si>
  <si>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</si>
  <si>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</si>
  <si>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</si>
  <si>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</si>
  <si>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</si>
  <si>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</si>
  <si>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</si>
  <si>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</si>
  <si>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</si>
  <si>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</si>
  <si>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</si>
  <si>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</si>
  <si>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</si>
  <si>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</si>
  <si>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</si>
  <si>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</si>
  <si>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</si>
  <si>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</si>
  <si>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</si>
  <si>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</si>
  <si>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</si>
  <si>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</si>
  <si>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</si>
  <si>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</si>
  <si>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</si>
  <si>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</si>
  <si>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</si>
  <si>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</si>
  <si>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</si>
  <si>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</si>
  <si>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</si>
  <si>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</si>
  <si>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</si>
  <si>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</si>
  <si>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</si>
  <si>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</si>
  <si>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</si>
  <si>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</si>
  <si>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</si>
  <si>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</si>
  <si>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</si>
  <si>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</si>
  <si>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</si>
  <si>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</si>
  <si>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</si>
  <si>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</si>
  <si>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</si>
  <si>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</si>
  <si>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</si>
  <si>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</si>
  <si>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</si>
  <si>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</si>
  <si>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</si>
  <si>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</si>
  <si>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</si>
  <si>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</si>
  <si>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</si>
  <si>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</si>
  <si>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</si>
  <si>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</si>
  <si>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</si>
  <si>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</si>
  <si>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</si>
  <si>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</si>
  <si>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</si>
  <si>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</si>
  <si>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</si>
  <si>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</si>
  <si>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</si>
  <si>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</si>
  <si>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</si>
  <si>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</si>
  <si>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</si>
  <si>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</si>
  <si>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</si>
  <si>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</si>
  <si>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</si>
  <si>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</si>
  <si>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</si>
  <si>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</si>
  <si>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</si>
  <si>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</si>
  <si>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</si>
  <si>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</si>
  <si>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</si>
  <si>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</si>
  <si>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</si>
  <si>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</si>
  <si>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</si>
  <si>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</si>
  <si>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</si>
  <si>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</si>
  <si>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</si>
  <si>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</si>
  <si>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</si>
  <si>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</si>
  <si>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</si>
  <si>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</si>
  <si>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</si>
  <si>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</si>
  <si>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</si>
  <si>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</si>
  <si>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</si>
  <si>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</si>
  <si>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</si>
  <si>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</si>
  <si>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</si>
  <si>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</si>
  <si>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</si>
  <si>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</si>
  <si>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</si>
  <si>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</si>
  <si>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</si>
  <si>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</si>
  <si>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</si>
  <si>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</si>
  <si>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</si>
  <si>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</si>
  <si>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</si>
  <si>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</si>
  <si>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</si>
  <si>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</si>
  <si>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</si>
  <si>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</si>
  <si>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</si>
  <si>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</si>
  <si>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</si>
  <si>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</si>
  <si>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</si>
  <si>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</si>
  <si>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</si>
  <si>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</si>
  <si>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</si>
  <si>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</si>
  <si>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</si>
  <si>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</si>
  <si>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</si>
  <si>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</si>
  <si>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</si>
  <si>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</si>
  <si>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</si>
  <si>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</si>
  <si>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</si>
  <si>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</si>
  <si>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</si>
  <si>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</si>
  <si>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</si>
  <si>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</si>
  <si>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</si>
  <si>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</si>
  <si>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</si>
  <si>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</si>
  <si>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</si>
  <si>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</si>
  <si>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</si>
  <si>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</si>
  <si>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</si>
  <si>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</si>
  <si>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</si>
  <si>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</si>
  <si>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</si>
  <si>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</si>
  <si>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</si>
  <si>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</si>
  <si>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</si>
  <si>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</si>
  <si>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</si>
  <si>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</si>
  <si>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</si>
  <si>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</si>
  <si>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</si>
  <si>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</si>
  <si>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</si>
  <si>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</si>
  <si>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</si>
  <si>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</si>
  <si>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</si>
  <si>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</si>
  <si>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</si>
  <si>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</si>
  <si>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</si>
  <si>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</si>
  <si>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</si>
  <si>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</si>
  <si>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</si>
  <si>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</si>
  <si>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</si>
  <si>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</si>
  <si>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</si>
  <si>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</si>
  <si>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</si>
  <si>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</si>
  <si>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</si>
  <si>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</si>
  <si>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</si>
  <si>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</si>
  <si>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</si>
  <si>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</si>
  <si>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</si>
  <si>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</si>
  <si>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</si>
  <si>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</si>
  <si>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</si>
  <si>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</si>
  <si>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</si>
  <si>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</si>
  <si>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</si>
  <si>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</si>
  <si>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</si>
  <si>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</si>
  <si>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</si>
  <si>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</si>
  <si>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</si>
  <si>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</si>
  <si>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</si>
  <si>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</si>
  <si>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</si>
  <si>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</si>
  <si>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</si>
  <si>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</si>
  <si>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</si>
  <si>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</si>
  <si>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</si>
  <si>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</si>
  <si>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</si>
  <si>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</si>
  <si>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</si>
  <si>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</si>
  <si>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</si>
  <si>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</si>
  <si>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</si>
  <si>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</si>
  <si>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</si>
  <si>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</si>
  <si>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</si>
  <si>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</si>
  <si>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</si>
  <si>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</si>
  <si>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</si>
  <si>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</si>
  <si>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</si>
  <si>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</si>
  <si>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</si>
  <si>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</si>
  <si>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</si>
  <si>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</si>
  <si>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</si>
  <si>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</si>
  <si>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</si>
  <si>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</si>
  <si>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</si>
  <si>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</si>
  <si>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</si>
  <si>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</si>
  <si>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</si>
  <si>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</si>
  <si>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</si>
  <si>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</si>
  <si>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</si>
  <si>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</si>
  <si>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</si>
  <si>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</si>
  <si>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</si>
  <si>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</si>
  <si>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</si>
  <si>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</si>
  <si>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</si>
  <si>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</si>
  <si>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</si>
  <si>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</si>
  <si>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</si>
  <si>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</si>
  <si>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</si>
  <si>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</si>
  <si>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</si>
  <si>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</si>
  <si>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</si>
  <si>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</si>
  <si>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</si>
  <si>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</si>
  <si>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</si>
  <si>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</si>
  <si>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</si>
  <si>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</si>
  <si>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</si>
  <si>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</si>
  <si>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</si>
  <si>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</si>
  <si>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</si>
  <si>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</si>
  <si>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</si>
  <si>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</si>
  <si>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</si>
  <si>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</si>
  <si>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</si>
  <si>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</si>
  <si>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</si>
  <si>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</si>
  <si>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</si>
  <si>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</si>
  <si>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</si>
  <si>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</si>
  <si>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</si>
  <si>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</si>
  <si>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</si>
  <si>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</si>
  <si>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</si>
  <si>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</si>
  <si>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</si>
  <si>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</si>
  <si>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</si>
  <si>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</si>
  <si>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</si>
  <si>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</si>
  <si>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</si>
  <si>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</si>
  <si>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</si>
  <si>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</si>
  <si>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</si>
  <si>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</si>
  <si>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</si>
  <si>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</si>
  <si>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</si>
  <si>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</si>
  <si>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</si>
  <si>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</si>
  <si>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</si>
  <si>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</si>
  <si>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</si>
  <si>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</si>
  <si>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</si>
  <si>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</si>
  <si>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</si>
  <si>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</si>
  <si>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</si>
  <si>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</si>
  <si>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</si>
  <si>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</si>
  <si>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</si>
  <si>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</si>
  <si>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</si>
  <si>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</si>
  <si>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</si>
  <si>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</si>
  <si>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</si>
  <si>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</si>
  <si>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</si>
  <si>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</si>
  <si>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</si>
  <si>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</si>
  <si>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</si>
  <si>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</si>
  <si>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</si>
  <si>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</si>
  <si>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</si>
  <si>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</si>
  <si>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</si>
  <si>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</si>
  <si>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</si>
  <si>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</si>
  <si>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</si>
  <si>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</si>
  <si>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</si>
  <si>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</si>
  <si>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</si>
  <si>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</si>
  <si>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</si>
  <si>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</si>
  <si>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</si>
  <si>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</si>
  <si>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</si>
  <si>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</si>
  <si>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</si>
  <si>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</si>
  <si>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</si>
  <si>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</si>
  <si>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</si>
  <si>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</si>
  <si>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</si>
  <si>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</si>
  <si>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</si>
  <si>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</si>
  <si>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</si>
  <si>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</si>
  <si>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</si>
  <si>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</si>
  <si>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</si>
  <si>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</si>
  <si>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</si>
  <si>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</si>
  <si>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</si>
  <si>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</si>
  <si>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</si>
  <si>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</si>
  <si>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</si>
  <si>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</si>
  <si>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</si>
  <si>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</si>
  <si>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</si>
  <si>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</si>
  <si>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</si>
  <si>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</si>
  <si>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</si>
  <si>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</si>
  <si>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</si>
  <si>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</si>
  <si>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</si>
  <si>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</si>
  <si>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</si>
  <si>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</si>
  <si>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</si>
  <si>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</si>
  <si>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</si>
  <si>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</si>
  <si>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</si>
  <si>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</si>
  <si>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</si>
  <si>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</si>
  <si>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</si>
  <si>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</si>
  <si>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</si>
  <si>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</si>
  <si>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</si>
  <si>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</si>
  <si>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</si>
  <si>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</si>
  <si>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</si>
  <si>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</si>
  <si>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</si>
  <si>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</si>
  <si>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</si>
  <si>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</si>
  <si>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</si>
  <si>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</si>
  <si>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</si>
  <si>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</si>
  <si>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</si>
  <si>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</si>
  <si>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</si>
  <si>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</si>
  <si>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</si>
  <si>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</si>
  <si>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</si>
  <si>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</si>
  <si>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</si>
  <si>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</si>
  <si>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</si>
  <si>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</si>
  <si>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</si>
  <si>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</si>
  <si>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</si>
  <si>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</si>
  <si>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</si>
  <si>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</si>
  <si>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</si>
  <si>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</si>
  <si>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</si>
  <si>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</si>
  <si>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</si>
  <si>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</si>
  <si>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</si>
  <si>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</si>
  <si>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</si>
  <si>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</si>
  <si>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</si>
  <si>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</si>
  <si>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</si>
  <si>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</si>
  <si>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</si>
  <si>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</si>
  <si>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</si>
  <si>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</si>
  <si>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</si>
  <si>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</si>
  <si>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</si>
  <si>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</si>
  <si>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</si>
  <si>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</si>
  <si>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</si>
  <si>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</si>
  <si>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</si>
  <si>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</si>
  <si>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</si>
  <si>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</si>
  <si>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</si>
  <si>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</si>
  <si>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</si>
  <si>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</si>
  <si>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</si>
  <si>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</si>
  <si>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</si>
  <si>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</si>
  <si>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</si>
  <si>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</si>
  <si>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</si>
  <si>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</si>
  <si>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</si>
  <si>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</si>
  <si>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</si>
  <si>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</si>
  <si>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</si>
  <si>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</si>
  <si>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</si>
  <si>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</si>
  <si>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</si>
  <si>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</si>
  <si>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</si>
  <si>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</si>
  <si>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</si>
  <si>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</si>
  <si>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</si>
  <si>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</si>
  <si>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</si>
  <si>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</si>
  <si>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</si>
  <si>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</si>
  <si>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</si>
  <si>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</si>
  <si>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</si>
  <si>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</si>
  <si>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</si>
  <si>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</si>
  <si>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</si>
  <si>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</si>
  <si>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</si>
  <si>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</si>
  <si>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</si>
  <si>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</si>
  <si>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</si>
  <si>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</si>
  <si>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</si>
  <si>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</si>
  <si>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</si>
  <si>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</si>
  <si>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</si>
  <si>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</si>
  <si>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</si>
  <si>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</si>
  <si>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</si>
  <si>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</si>
  <si>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</si>
  <si>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</si>
  <si>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</si>
  <si>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</si>
  <si>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</si>
  <si>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</si>
  <si>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</si>
  <si>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</si>
  <si>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</si>
  <si>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</si>
  <si>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</si>
  <si>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</si>
  <si>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</si>
  <si>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</si>
  <si>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</si>
  <si>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</si>
  <si>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</si>
  <si>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</si>
  <si>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</si>
  <si>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</si>
  <si>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</si>
  <si>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</si>
  <si>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</si>
  <si>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</si>
  <si>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</si>
  <si>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</si>
  <si>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</si>
  <si>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</si>
  <si>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</si>
  <si>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</si>
  <si>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</si>
  <si>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</si>
  <si>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</si>
  <si>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</si>
  <si>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</si>
  <si>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</si>
  <si>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</si>
  <si>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</si>
  <si>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</si>
  <si>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</si>
  <si>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</si>
  <si>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</si>
  <si>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</si>
  <si>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</si>
  <si>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</si>
  <si>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</si>
  <si>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</si>
  <si>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</si>
  <si>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</si>
  <si>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</si>
  <si>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</si>
  <si>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</si>
  <si>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</si>
  <si>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</si>
  <si>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</si>
  <si>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</si>
  <si>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</si>
  <si>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</si>
  <si>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</si>
  <si>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</si>
  <si>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</si>
  <si>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</si>
  <si>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</si>
  <si>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</si>
  <si>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</si>
  <si>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</si>
  <si>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</si>
  <si>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</si>
  <si>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</si>
  <si>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</si>
  <si>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</si>
  <si>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</si>
  <si>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</si>
  <si>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</si>
  <si>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</si>
  <si>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</si>
  <si>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</si>
  <si>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</si>
  <si>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</si>
  <si>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</si>
  <si>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</si>
  <si>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</si>
  <si>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</si>
  <si>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</si>
  <si>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</si>
  <si>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</si>
  <si>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</si>
  <si>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</si>
  <si>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</si>
  <si>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</si>
  <si>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</si>
  <si>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</si>
  <si>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</si>
  <si>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</si>
  <si>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</si>
  <si>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</si>
  <si>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</si>
  <si>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</si>
  <si>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</si>
  <si>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</si>
  <si>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</si>
  <si>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</si>
  <si>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</si>
  <si>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</si>
  <si>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</si>
  <si>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</si>
  <si>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</si>
  <si>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</si>
  <si>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</si>
  <si>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</si>
  <si>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</si>
  <si>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</si>
  <si>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</si>
  <si>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</si>
  <si>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</si>
  <si>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</si>
  <si>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</si>
  <si>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</si>
  <si>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</si>
  <si>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</si>
  <si>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</si>
  <si>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</si>
  <si>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</si>
  <si>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</si>
  <si>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</si>
  <si>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</si>
  <si>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</si>
  <si>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</si>
  <si>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</si>
  <si>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</si>
  <si>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</si>
  <si>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</si>
  <si>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</si>
  <si>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</si>
  <si>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</si>
  <si>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</si>
  <si>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</si>
  <si>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</si>
  <si>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</si>
  <si>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</si>
  <si>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</si>
  <si>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</si>
  <si>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</si>
  <si>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</si>
  <si>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</si>
  <si>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</si>
  <si>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</si>
  <si>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</si>
  <si>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</si>
  <si>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</si>
  <si>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</si>
  <si>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</si>
  <si>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</si>
  <si>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</si>
  <si>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</si>
  <si>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</si>
  <si>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</si>
  <si>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</si>
  <si>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</si>
  <si>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</si>
  <si>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</si>
  <si>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</si>
  <si>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</si>
  <si>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</si>
  <si>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</si>
  <si>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</si>
  <si>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</si>
  <si>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</si>
  <si>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</si>
  <si>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</si>
  <si>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</si>
  <si>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</si>
  <si>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</si>
  <si>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</si>
  <si>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</si>
  <si>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</si>
  <si>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</si>
  <si>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</si>
  <si>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</si>
  <si>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</si>
  <si>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</si>
  <si>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</si>
  <si>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</si>
  <si>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</si>
  <si>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</si>
  <si>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</si>
  <si>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</si>
  <si>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</si>
  <si>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</si>
  <si>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</si>
  <si>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</si>
  <si>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</si>
  <si>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</si>
  <si>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</si>
  <si>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</si>
  <si>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</si>
  <si>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</si>
  <si>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</si>
  <si>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</si>
  <si>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</si>
  <si>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</si>
  <si>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</si>
  <si>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</si>
  <si>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</si>
  <si>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</si>
  <si>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</si>
  <si>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</si>
  <si>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</si>
  <si>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</si>
  <si>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</si>
  <si>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</si>
  <si>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</si>
  <si>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</si>
  <si>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</si>
  <si>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</si>
  <si>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</si>
  <si>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</si>
  <si>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</si>
  <si>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</si>
  <si>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</si>
  <si>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</si>
  <si>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</si>
  <si>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</si>
  <si>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</si>
  <si>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</si>
  <si>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</si>
  <si>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</si>
  <si>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</si>
  <si>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</si>
  <si>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</si>
  <si>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</si>
  <si>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</si>
  <si>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</si>
  <si>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</si>
  <si>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</si>
  <si>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</si>
  <si>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</si>
  <si>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</si>
  <si>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</si>
  <si>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</si>
  <si>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</si>
  <si>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</si>
  <si>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</si>
  <si>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</si>
  <si>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</si>
  <si>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</si>
  <si>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</si>
  <si>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</si>
  <si>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</si>
  <si>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</si>
  <si>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</si>
  <si>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</si>
  <si>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</si>
  <si>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</si>
  <si>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</si>
  <si>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</si>
  <si>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</si>
  <si>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</si>
  <si>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</si>
  <si>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</si>
  <si>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</si>
  <si>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</si>
  <si>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</si>
  <si>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</si>
  <si>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</si>
  <si>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</si>
  <si>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</si>
  <si>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</si>
  <si>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</si>
  <si>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</si>
  <si>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</si>
  <si>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</si>
  <si>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</si>
  <si>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</si>
  <si>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</si>
  <si>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</si>
  <si>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</si>
  <si>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</si>
  <si>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</si>
  <si>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</si>
  <si>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</si>
  <si>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</si>
  <si>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</si>
  <si>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</si>
  <si>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</si>
  <si>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</si>
  <si>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</si>
  <si>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</si>
  <si>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</si>
  <si>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</si>
  <si>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</si>
  <si>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</si>
  <si>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</si>
  <si>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</si>
  <si>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</si>
  <si>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</si>
  <si>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</si>
  <si>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</si>
  <si>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</si>
  <si>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</si>
  <si>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</si>
  <si>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</si>
  <si>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</si>
  <si>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</si>
  <si>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</si>
  <si>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</si>
  <si>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</si>
  <si>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</si>
  <si>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</si>
  <si>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</si>
  <si>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</si>
  <si>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</si>
  <si>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</si>
  <si>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</si>
  <si>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</si>
  <si>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</si>
  <si>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</si>
  <si>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</si>
  <si>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</si>
  <si>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</si>
  <si>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</si>
  <si>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</si>
  <si>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</si>
  <si>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</si>
  <si>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</si>
  <si>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</si>
  <si>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</si>
  <si>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</si>
  <si>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</si>
  <si>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</si>
  <si>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</si>
  <si>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</si>
  <si>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</si>
  <si>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</si>
  <si>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</si>
  <si>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</si>
  <si>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</si>
  <si>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</si>
  <si>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</si>
  <si>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</si>
  <si>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</si>
  <si>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</si>
  <si>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</si>
  <si>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</si>
  <si>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</si>
  <si>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</si>
  <si>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</si>
  <si>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</si>
  <si>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</si>
  <si>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</si>
  <si>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</si>
  <si>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</si>
  <si>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</si>
  <si>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</si>
  <si>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</si>
  <si>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</si>
  <si>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</si>
  <si>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</si>
  <si>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</si>
  <si>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</si>
  <si>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</si>
  <si>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</si>
  <si>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</si>
  <si>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</si>
  <si>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</si>
  <si>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</si>
  <si>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</si>
  <si>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</si>
  <si>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</si>
  <si>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</si>
  <si>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</si>
  <si>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</si>
  <si>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</si>
  <si>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</si>
  <si>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</si>
  <si>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</si>
  <si>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</si>
  <si>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</si>
  <si>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</si>
  <si>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</si>
  <si>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</si>
  <si>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</si>
  <si>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</si>
  <si>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</si>
  <si>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</si>
  <si>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</si>
  <si>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</si>
  <si>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</si>
  <si>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</si>
  <si>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</si>
  <si>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</si>
  <si>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</si>
  <si>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</si>
  <si>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</si>
  <si>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</si>
  <si>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</si>
  <si>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</si>
  <si>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</si>
  <si>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</si>
  <si>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</si>
  <si>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</si>
  <si>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</si>
  <si>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</si>
  <si>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</si>
  <si>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</si>
  <si>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</si>
  <si>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</si>
  <si>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</si>
  <si>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</si>
  <si>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</si>
  <si>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</si>
  <si>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</si>
  <si>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</si>
  <si>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</si>
  <si>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</si>
  <si>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</si>
  <si>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</si>
  <si>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</si>
  <si>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</si>
  <si>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</si>
  <si>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</si>
  <si>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</si>
  <si>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</si>
  <si>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</si>
  <si>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</si>
  <si>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</si>
  <si>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</si>
  <si>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</si>
  <si>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</si>
  <si>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</si>
  <si>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</si>
  <si>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</si>
  <si>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</si>
  <si>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</si>
  <si>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</si>
  <si>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</si>
  <si>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</si>
  <si>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</si>
  <si>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</si>
  <si>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</si>
  <si>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</si>
  <si>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</si>
  <si>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</si>
  <si>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</si>
  <si>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</si>
  <si>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</si>
  <si>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</si>
  <si>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</si>
  <si>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</si>
  <si>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</si>
  <si>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</si>
  <si>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</si>
  <si>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</si>
  <si>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</si>
  <si>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</si>
  <si>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</si>
  <si>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</si>
  <si>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</si>
  <si>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</si>
  <si>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</si>
  <si>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</si>
  <si>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</si>
  <si>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</si>
  <si>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</si>
  <si>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</si>
  <si>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</si>
  <si>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</si>
  <si>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</si>
  <si>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</si>
  <si>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</si>
  <si>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</si>
  <si>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</si>
  <si>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</si>
  <si>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</si>
  <si>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</si>
  <si>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</si>
  <si>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</si>
  <si>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</si>
  <si>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</si>
  <si>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</si>
  <si>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</si>
  <si>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</si>
  <si>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</si>
  <si>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</si>
  <si>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</si>
  <si>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</si>
  <si>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</si>
  <si>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</si>
  <si>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</si>
  <si>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</si>
  <si>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</si>
  <si>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</si>
  <si>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</si>
  <si>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</si>
  <si>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</si>
  <si>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</si>
  <si>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</si>
  <si>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</si>
  <si>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</si>
  <si>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</si>
  <si>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</si>
  <si>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</si>
  <si>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</si>
  <si>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</si>
  <si>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</si>
  <si>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</si>
  <si>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</si>
  <si>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</si>
  <si>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</si>
  <si>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</si>
  <si>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</si>
  <si>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</si>
  <si>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</si>
  <si>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</si>
  <si>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</si>
  <si>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</si>
  <si>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</si>
  <si>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</si>
  <si>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</si>
  <si>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</si>
  <si>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</si>
  <si>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</si>
  <si>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</si>
  <si>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</si>
  <si>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</si>
  <si>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</si>
  <si>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</si>
  <si>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</si>
  <si>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</si>
  <si>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</si>
  <si>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</si>
  <si>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</si>
  <si>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</si>
  <si>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</si>
  <si>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</si>
  <si>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</si>
  <si>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</si>
  <si>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</si>
  <si>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</si>
  <si>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</si>
  <si>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</si>
  <si>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</si>
  <si>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</si>
  <si>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</si>
  <si>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</si>
  <si>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</si>
  <si>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</si>
  <si>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</si>
  <si>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</si>
  <si>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</si>
  <si>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</si>
  <si>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</si>
  <si>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</si>
  <si>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</si>
  <si>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</si>
  <si>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</si>
  <si>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</si>
  <si>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</si>
  <si>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</si>
  <si>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</si>
  <si>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</si>
  <si>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</si>
  <si>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</si>
  <si>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</si>
  <si>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</si>
  <si>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</si>
  <si>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</si>
  <si>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</si>
  <si>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</si>
  <si>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</si>
  <si>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</si>
  <si>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</si>
  <si>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</si>
  <si>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</si>
  <si>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</si>
  <si>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</si>
  <si>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</si>
  <si>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</si>
  <si>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</si>
  <si>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</si>
  <si>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</si>
  <si>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</si>
  <si>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</si>
  <si>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</si>
  <si>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</si>
  <si>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</si>
  <si>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</si>
  <si>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</si>
  <si>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</si>
  <si>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</si>
  <si>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</si>
  <si>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</si>
  <si>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</si>
  <si>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</si>
  <si>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</si>
  <si>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</si>
  <si>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</si>
  <si>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</si>
  <si>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</si>
  <si>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</si>
  <si>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</si>
  <si>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</si>
  <si>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</si>
  <si>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</si>
  <si>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</si>
  <si>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</si>
  <si>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</si>
  <si>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</si>
  <si>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</si>
  <si>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</si>
  <si>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</si>
  <si>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</si>
  <si>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</si>
  <si>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</si>
  <si>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</si>
  <si>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</si>
  <si>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</si>
  <si>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</si>
  <si>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</si>
  <si>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</si>
  <si>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</si>
  <si>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</si>
  <si>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</si>
  <si>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</si>
  <si>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</si>
  <si>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</si>
  <si>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</si>
  <si>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</si>
  <si>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</si>
  <si>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</si>
  <si>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</si>
  <si>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</si>
  <si>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</si>
  <si>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</si>
  <si>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</si>
  <si>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</si>
  <si>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</si>
  <si>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</si>
  <si>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</si>
  <si>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</si>
  <si>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</si>
  <si>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</si>
  <si>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</si>
  <si>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</si>
  <si>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</si>
  <si>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</si>
  <si>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</si>
  <si>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</si>
  <si>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</si>
  <si>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</si>
  <si>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</si>
  <si>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</si>
  <si>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</si>
  <si>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</si>
  <si>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</si>
  <si>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</si>
  <si>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</si>
  <si>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</si>
  <si>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</si>
  <si>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</si>
  <si>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</si>
  <si>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</si>
  <si>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</si>
  <si>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</si>
  <si>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</si>
  <si>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</si>
  <si>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</si>
  <si>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</si>
  <si>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</si>
  <si>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</si>
  <si>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</si>
  <si>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</si>
  <si>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</si>
  <si>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</si>
  <si>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</si>
  <si>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</si>
  <si>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</si>
  <si>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</si>
  <si>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</si>
  <si>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</si>
  <si>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</si>
  <si>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</si>
  <si>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</si>
  <si>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</si>
  <si>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</si>
  <si>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</si>
  <si>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</si>
  <si>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</si>
  <si>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</si>
  <si>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</si>
  <si>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</si>
  <si>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</si>
  <si>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</si>
  <si>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</si>
  <si>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</si>
  <si>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</si>
  <si>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</si>
  <si>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</si>
  <si>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</si>
  <si>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</si>
  <si>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</si>
  <si>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</si>
  <si>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</si>
  <si>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</si>
  <si>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</si>
  <si>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</si>
  <si>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</si>
  <si>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</si>
  <si>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</si>
  <si>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</si>
  <si>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</si>
  <si>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</si>
  <si>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</si>
  <si>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</si>
  <si>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</si>
  <si>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</si>
  <si>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</si>
  <si>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</si>
  <si>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</si>
  <si>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</si>
  <si>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</si>
  <si>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</si>
  <si>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</si>
  <si>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</si>
  <si>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</si>
  <si>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</si>
  <si>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</si>
  <si>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</si>
  <si>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</si>
  <si>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</si>
  <si>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</si>
  <si>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</si>
  <si>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</si>
  <si>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</si>
  <si>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</si>
  <si>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</si>
  <si>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</si>
  <si>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</si>
  <si>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</si>
  <si>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</si>
  <si>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</si>
  <si>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</si>
  <si>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</si>
  <si>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</si>
  <si>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</si>
  <si>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</si>
  <si>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</si>
  <si>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</si>
  <si>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</si>
  <si>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</si>
  <si>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</si>
  <si>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</si>
  <si>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</si>
  <si>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</si>
  <si>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</si>
  <si>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</si>
  <si>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</si>
  <si>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</si>
  <si>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</si>
  <si>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</si>
  <si>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</si>
  <si>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</si>
  <si>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</si>
  <si>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</si>
  <si>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</si>
  <si>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</si>
  <si>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</si>
  <si>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</si>
  <si>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</si>
  <si>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</si>
  <si>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</si>
  <si>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</si>
  <si>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</si>
  <si>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</si>
  <si>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</si>
  <si>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</si>
  <si>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</si>
  <si>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</si>
  <si>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</si>
  <si>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</si>
  <si>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</si>
  <si>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</si>
  <si>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</si>
  <si>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</si>
  <si>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</si>
  <si>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</si>
  <si>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</si>
  <si>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</si>
  <si>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</si>
  <si>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</si>
  <si>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</si>
  <si>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</si>
  <si>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</si>
  <si>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</si>
  <si>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</si>
  <si>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</si>
  <si>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</si>
  <si>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</si>
  <si>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</si>
  <si>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</si>
  <si>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</si>
  <si>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</si>
  <si>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</si>
  <si>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</si>
  <si>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</si>
  <si>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</si>
  <si>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</si>
  <si>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</si>
  <si>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</si>
  <si>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</si>
  <si>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</si>
  <si>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</si>
  <si>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</si>
  <si>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</si>
  <si>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</si>
  <si>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</si>
  <si>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</si>
  <si>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</si>
  <si>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</si>
  <si>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</si>
  <si>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</si>
  <si>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</si>
  <si>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</si>
  <si>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</si>
  <si>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</si>
  <si>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</si>
  <si>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</si>
  <si>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</si>
  <si>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</si>
  <si>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</si>
  <si>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</si>
  <si>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</si>
  <si>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</si>
  <si>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</si>
  <si>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</si>
  <si>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</si>
  <si>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</si>
  <si>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</si>
  <si>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</si>
  <si>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</si>
  <si>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</si>
  <si>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</si>
  <si>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</si>
  <si>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</si>
  <si>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</si>
  <si>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</si>
  <si>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</si>
  <si>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</si>
  <si>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</si>
  <si>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</si>
  <si>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</si>
  <si>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</si>
  <si>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</si>
  <si>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</si>
  <si>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</si>
  <si>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</si>
  <si>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</si>
  <si>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</si>
  <si>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</si>
  <si>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</si>
  <si>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</si>
  <si>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</si>
  <si>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</si>
  <si>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</si>
  <si>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</si>
  <si>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</si>
  <si>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</si>
  <si>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</si>
  <si>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</si>
  <si>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</si>
  <si>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</si>
  <si>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</si>
  <si>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</si>
  <si>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</si>
  <si>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</si>
  <si>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</si>
  <si>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</si>
  <si>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</si>
  <si>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</si>
  <si>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</si>
  <si>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</si>
  <si>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</si>
  <si>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</si>
  <si>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</si>
  <si>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</si>
  <si>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</si>
  <si>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</si>
  <si>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</si>
  <si>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</si>
  <si>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</si>
  <si>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</si>
  <si>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</si>
  <si>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</si>
  <si>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</si>
  <si>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</si>
  <si>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</si>
  <si>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</si>
  <si>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</si>
  <si>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</si>
  <si>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</si>
  <si>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</si>
  <si>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</si>
  <si>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</si>
  <si>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</si>
  <si>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</si>
  <si>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</si>
  <si>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</si>
  <si>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</si>
  <si>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</si>
  <si>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</si>
  <si>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</si>
  <si>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</si>
  <si>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</si>
  <si>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</si>
  <si>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</si>
  <si>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</si>
  <si>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</si>
  <si>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</si>
  <si>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</si>
  <si>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</si>
  <si>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</si>
  <si>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</si>
  <si>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</si>
  <si>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</si>
  <si>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</si>
  <si>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</si>
  <si>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</si>
  <si>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</si>
  <si>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</si>
  <si>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</si>
  <si>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</si>
  <si>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</si>
  <si>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</si>
  <si>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</si>
  <si>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</si>
  <si>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</si>
  <si>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</si>
  <si>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</si>
  <si>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</si>
  <si>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</si>
  <si>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</si>
  <si>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</si>
  <si>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</si>
  <si>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</si>
  <si>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</si>
  <si>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</si>
  <si>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</si>
  <si>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</si>
  <si>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</si>
  <si>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</si>
  <si>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</si>
  <si>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</si>
  <si>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</si>
  <si>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</si>
  <si>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</si>
  <si>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</si>
  <si>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</si>
  <si>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</si>
  <si>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</si>
  <si>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</si>
  <si>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</si>
  <si>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</si>
  <si>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</si>
  <si>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</si>
  <si>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</si>
  <si>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</si>
  <si>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</si>
  <si>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</si>
  <si>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</si>
  <si>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</si>
  <si>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</si>
  <si>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</si>
  <si>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</si>
  <si>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</si>
  <si>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</si>
  <si>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</si>
  <si>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</si>
  <si>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</si>
  <si>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</si>
  <si>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</si>
  <si>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</si>
  <si>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</si>
  <si>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</si>
  <si>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</si>
  <si>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</si>
  <si>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</si>
  <si>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</si>
  <si>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</si>
  <si>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</si>
  <si>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</si>
  <si>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</si>
  <si>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</si>
  <si>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</si>
  <si>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</si>
  <si>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</si>
  <si>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</si>
  <si>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</si>
  <si>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</si>
  <si>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</si>
  <si>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</si>
  <si>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</si>
  <si>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</si>
  <si>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</si>
  <si>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</si>
  <si>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</si>
  <si>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</si>
  <si>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</si>
  <si>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</si>
  <si>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</si>
  <si>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</si>
  <si>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</si>
  <si>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</si>
  <si>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</si>
  <si>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</si>
  <si>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</si>
  <si>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</si>
  <si>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</si>
  <si>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</si>
  <si>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</si>
  <si>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</si>
  <si>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</si>
  <si>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</si>
  <si>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</si>
  <si>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</si>
  <si>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</si>
  <si>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</si>
  <si>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</si>
  <si>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</si>
  <si>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</si>
  <si>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</si>
  <si>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</si>
  <si>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</si>
  <si>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</si>
  <si>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</si>
  <si>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</si>
  <si>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</si>
  <si>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</si>
  <si>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</si>
  <si>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</si>
  <si>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</si>
  <si>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</si>
  <si>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</si>
  <si>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</si>
  <si>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</si>
  <si>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</si>
  <si>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</si>
  <si>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</si>
  <si>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</si>
  <si>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</si>
  <si>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</si>
  <si>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</si>
  <si>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</si>
  <si>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</si>
  <si>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</si>
  <si>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</si>
  <si>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</si>
  <si>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</si>
  <si>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</si>
  <si>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</si>
  <si>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</si>
  <si>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</si>
  <si>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</si>
  <si>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</si>
  <si>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</si>
  <si>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</si>
  <si>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</si>
  <si>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</si>
  <si>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</si>
  <si>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</si>
  <si>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</si>
  <si>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</si>
  <si>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</si>
  <si>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</si>
  <si>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</si>
  <si>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</si>
  <si>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</si>
  <si>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</si>
  <si>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</si>
  <si>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</si>
  <si>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</si>
  <si>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</si>
  <si>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</si>
  <si>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</si>
  <si>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</si>
  <si>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</si>
  <si>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</si>
  <si>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</si>
  <si>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</si>
  <si>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</si>
  <si>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</si>
  <si>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</si>
  <si>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</si>
  <si>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</si>
  <si>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</si>
  <si>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</si>
  <si>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</si>
  <si>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</si>
  <si>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</si>
  <si>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</si>
  <si>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</si>
  <si>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</si>
  <si>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</si>
  <si>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</si>
  <si>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</si>
  <si>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</si>
  <si>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</si>
  <si>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</si>
  <si>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</si>
  <si>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</si>
  <si>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</si>
  <si>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</si>
  <si>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</si>
  <si>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</si>
  <si>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</si>
  <si>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</si>
  <si>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</si>
  <si>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</si>
  <si>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</si>
  <si>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</si>
  <si>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</si>
  <si>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</si>
  <si>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</si>
  <si>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</si>
  <si>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</si>
  <si>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</si>
  <si>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</si>
  <si>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</si>
  <si>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</si>
  <si>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</si>
  <si>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</si>
  <si>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</si>
  <si>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</si>
  <si>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</si>
  <si>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</si>
  <si>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</si>
  <si>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</si>
  <si>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</si>
  <si>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</si>
  <si>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</si>
  <si>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</si>
  <si>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</si>
  <si>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</si>
  <si>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</si>
  <si>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</si>
  <si>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</si>
  <si>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</si>
  <si>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</si>
  <si>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</si>
  <si>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</si>
  <si>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</si>
  <si>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</si>
  <si>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</si>
  <si>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</si>
  <si>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</si>
  <si>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</si>
  <si>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</si>
  <si>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</si>
  <si>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</si>
  <si>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</si>
  <si>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</si>
  <si>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</si>
  <si>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</si>
  <si>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</si>
  <si>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</si>
  <si>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</si>
  <si>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</si>
  <si>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</si>
  <si>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</si>
  <si>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</si>
  <si>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</si>
  <si>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</si>
  <si>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</si>
  <si>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</si>
  <si>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</si>
  <si>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</si>
  <si>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</si>
  <si>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</si>
  <si>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</si>
  <si>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</si>
  <si>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</si>
  <si>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</si>
  <si>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</si>
  <si>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</si>
  <si>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</si>
  <si>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</si>
  <si>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</si>
  <si>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</si>
  <si>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</si>
  <si>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</si>
  <si>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</si>
  <si>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</si>
  <si>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</si>
  <si>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</si>
  <si>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</si>
  <si>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</si>
  <si>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</si>
  <si>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</si>
  <si>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</si>
  <si>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</si>
  <si>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</si>
  <si>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</si>
  <si>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</si>
  <si>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</si>
  <si>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</si>
  <si>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</si>
  <si>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</si>
  <si>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</si>
  <si>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</si>
  <si>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</si>
  <si>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</si>
  <si>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</si>
  <si>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</si>
  <si>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</si>
  <si>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</si>
  <si>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</si>
  <si>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</si>
  <si>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</si>
  <si>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</si>
  <si>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</si>
  <si>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</si>
  <si>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</si>
  <si>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</si>
  <si>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</si>
  <si>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</si>
  <si>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</si>
  <si>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</si>
  <si>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</si>
  <si>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</si>
  <si>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</si>
  <si>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</si>
  <si>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</si>
  <si>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</si>
  <si>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</si>
  <si>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</si>
  <si>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</si>
  <si>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</si>
  <si>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</si>
  <si>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</si>
  <si>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</si>
  <si>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</si>
  <si>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</si>
  <si>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</si>
  <si>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</si>
  <si>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</si>
  <si>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</si>
  <si>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</si>
  <si>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</si>
  <si>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</si>
  <si>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</si>
  <si>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</si>
  <si>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</si>
  <si>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</si>
  <si>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</si>
  <si>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</si>
  <si>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</si>
  <si>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</si>
  <si>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</si>
  <si>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</si>
  <si>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</si>
  <si>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</si>
  <si>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</si>
  <si>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</si>
  <si>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</si>
  <si>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</si>
  <si>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</si>
  <si>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</si>
  <si>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</si>
  <si>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</si>
  <si>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</si>
  <si>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</si>
  <si>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</si>
  <si>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</si>
  <si>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</si>
  <si>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</si>
  <si>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</si>
  <si>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</si>
  <si>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</si>
  <si>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</si>
  <si>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</si>
  <si>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</si>
  <si>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</si>
  <si>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</si>
  <si>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</si>
  <si>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</si>
  <si>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</si>
  <si>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</si>
  <si>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</si>
  <si>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</si>
  <si>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</si>
  <si>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</si>
  <si>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</si>
  <si>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</si>
  <si>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</si>
  <si>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</si>
  <si>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</si>
  <si>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</si>
  <si>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</si>
  <si>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</si>
  <si>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</si>
  <si>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</si>
  <si>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</si>
  <si>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</si>
  <si>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</si>
  <si>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</si>
  <si>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</si>
  <si>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</si>
  <si>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</si>
  <si>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</si>
  <si>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</si>
  <si>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</si>
  <si>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</si>
  <si>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</si>
  <si>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</si>
  <si>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</si>
  <si>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</si>
  <si>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</si>
  <si>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</si>
  <si>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</si>
  <si>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</si>
  <si>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</si>
  <si>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</si>
  <si>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</si>
  <si>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</si>
  <si>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</si>
  <si>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</si>
  <si>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</si>
  <si>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</si>
  <si>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</si>
  <si>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</si>
  <si>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</si>
  <si>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</si>
  <si>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</si>
  <si>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</si>
  <si>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</si>
  <si>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</si>
  <si>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</si>
  <si>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</si>
  <si>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</si>
  <si>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</si>
  <si>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</si>
  <si>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</si>
  <si>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</si>
  <si>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</si>
  <si>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</si>
  <si>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</si>
  <si>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</si>
  <si>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</si>
  <si>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</si>
  <si>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</si>
  <si>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</si>
  <si>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</si>
  <si>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</si>
  <si>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</si>
  <si>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</si>
  <si>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</si>
  <si>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</si>
  <si>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</si>
  <si>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</si>
  <si>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</si>
  <si>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</si>
  <si>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</si>
  <si>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</si>
  <si>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</si>
  <si>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</si>
  <si>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</si>
  <si>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</si>
  <si>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</si>
  <si>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</si>
  <si>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</si>
  <si>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</si>
  <si>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</si>
  <si>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</si>
  <si>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</si>
  <si>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</si>
  <si>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</si>
  <si>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</si>
  <si>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</si>
  <si>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</si>
  <si>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</si>
  <si>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</si>
  <si>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</si>
  <si>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</si>
  <si>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</si>
  <si>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</si>
  <si>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</si>
  <si>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</si>
  <si>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</si>
  <si>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</si>
  <si>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</si>
  <si>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</si>
  <si>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</si>
  <si>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</si>
  <si>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</si>
  <si>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</si>
  <si>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</si>
  <si>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</si>
  <si>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</si>
  <si>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</si>
  <si>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</si>
  <si>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</si>
  <si>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</si>
  <si>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</si>
  <si>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</si>
  <si>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</si>
  <si>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</si>
  <si>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</si>
  <si>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</si>
  <si>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</si>
  <si>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</si>
  <si>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</si>
  <si>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</si>
  <si>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</si>
  <si>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</si>
  <si>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</si>
  <si>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</si>
  <si>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</si>
  <si>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</si>
  <si>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</si>
  <si>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</si>
  <si>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</si>
  <si>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</si>
  <si>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</si>
  <si>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</si>
  <si>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</si>
  <si>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</si>
  <si>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</si>
  <si>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</si>
  <si>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</si>
  <si>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</si>
  <si>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</si>
  <si>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</si>
  <si>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</si>
  <si>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</si>
  <si>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</si>
  <si>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</si>
  <si>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</si>
  <si>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</si>
  <si>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</si>
  <si>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</si>
  <si>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</si>
  <si>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</si>
  <si>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</si>
  <si>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</si>
  <si>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</si>
  <si>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</si>
  <si>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</si>
  <si>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</si>
  <si>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</si>
  <si>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</si>
  <si>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</si>
  <si>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</si>
  <si>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</si>
  <si>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</si>
  <si>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</si>
  <si>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</si>
  <si>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</si>
  <si>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</si>
  <si>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</si>
  <si>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</si>
  <si>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</si>
  <si>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</si>
  <si>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</si>
  <si>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</si>
  <si>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</si>
  <si>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</si>
  <si>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</si>
  <si>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</si>
  <si>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</si>
  <si>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</si>
  <si>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</si>
  <si>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</si>
  <si>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</si>
  <si>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</si>
  <si>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</si>
  <si>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</si>
  <si>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</si>
  <si>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</si>
  <si>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</si>
  <si>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</si>
  <si>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</si>
  <si>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</si>
  <si>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</si>
  <si>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</si>
  <si>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</si>
  <si>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</si>
  <si>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</si>
  <si>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</si>
  <si>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</si>
  <si>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</si>
  <si>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</si>
  <si>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</si>
  <si>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</si>
  <si>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</si>
  <si>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</si>
  <si>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</si>
  <si>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</si>
  <si>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</si>
  <si>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</si>
  <si>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</si>
  <si>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</si>
  <si>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</si>
  <si>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</si>
  <si>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</si>
  <si>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</si>
  <si>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</si>
  <si>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</si>
  <si>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</si>
  <si>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</si>
  <si>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</si>
  <si>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</si>
  <si>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</si>
  <si>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</si>
  <si>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</si>
  <si>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</si>
  <si>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</si>
  <si>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</si>
  <si>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</si>
  <si>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</si>
  <si>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</si>
  <si>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</si>
  <si>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</si>
  <si>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</si>
  <si>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</si>
  <si>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</si>
  <si>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</si>
  <si>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</si>
  <si>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</si>
  <si>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</si>
  <si>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</si>
  <si>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</si>
  <si>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</si>
  <si>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</si>
  <si>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</si>
  <si>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</si>
  <si>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</si>
  <si>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</si>
  <si>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</si>
  <si>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</si>
  <si>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</si>
  <si>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</si>
  <si>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</si>
  <si>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</si>
  <si>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</si>
  <si>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</si>
  <si>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</si>
  <si>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</si>
  <si>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</si>
  <si>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</si>
  <si>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</si>
  <si>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</si>
  <si>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</si>
  <si>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</si>
  <si>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</si>
  <si>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</si>
  <si>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</si>
  <si>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</si>
  <si>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</si>
  <si>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</si>
  <si>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</si>
  <si>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</si>
  <si>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</si>
  <si>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</si>
  <si>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</si>
  <si>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</si>
  <si>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</si>
  <si>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</si>
  <si>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</si>
  <si>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</si>
  <si>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</si>
  <si>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</si>
  <si>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</si>
  <si>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</si>
  <si>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</si>
  <si>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</si>
  <si>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</si>
  <si>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</si>
  <si>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</si>
  <si>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</si>
  <si>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</si>
  <si>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</si>
  <si>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</si>
  <si>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</si>
  <si>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</si>
  <si>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</si>
  <si>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</si>
  <si>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</si>
  <si>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</si>
  <si>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</si>
  <si>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</si>
  <si>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</si>
  <si>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</si>
  <si>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</si>
  <si>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</si>
  <si>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</si>
  <si>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</si>
  <si>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</si>
  <si>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</si>
  <si>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</si>
  <si>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</si>
  <si>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</si>
  <si>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</si>
  <si>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</si>
  <si>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</si>
  <si>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</si>
  <si>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</si>
  <si>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</si>
  <si>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</si>
  <si>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</si>
  <si>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</si>
  <si>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</si>
  <si>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</si>
  <si>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</si>
  <si>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</si>
  <si>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</si>
  <si>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</si>
  <si>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</si>
  <si>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</si>
  <si>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</si>
  <si>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</si>
  <si>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</si>
  <si>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</si>
  <si>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</si>
  <si>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</si>
  <si>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</si>
  <si>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</si>
  <si>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</si>
  <si>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</si>
  <si>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</si>
  <si>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</si>
  <si>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</si>
  <si>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</si>
  <si>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</si>
  <si>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</si>
  <si>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</si>
  <si>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</si>
  <si>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</si>
  <si>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</si>
  <si>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</si>
  <si>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</si>
  <si>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</si>
  <si>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</si>
  <si>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</si>
  <si>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</si>
  <si>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</si>
  <si>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</si>
  <si>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</si>
  <si>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</si>
  <si>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</si>
  <si>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</si>
  <si>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</si>
  <si>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</si>
  <si>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</si>
  <si>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</si>
  <si>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</si>
  <si>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</si>
  <si>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</si>
  <si>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</si>
  <si>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</si>
  <si>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</si>
  <si>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</si>
  <si>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</si>
  <si>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</si>
  <si>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</si>
  <si>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</si>
  <si>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</si>
  <si>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</si>
  <si>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</si>
  <si>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</si>
  <si>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</si>
  <si>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</si>
  <si>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</si>
  <si>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</si>
  <si>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</si>
  <si>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</si>
  <si>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</si>
  <si>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</si>
  <si>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</si>
  <si>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</si>
  <si>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</si>
  <si>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</si>
  <si>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</si>
  <si>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</si>
  <si>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</si>
  <si>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</si>
  <si>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</si>
  <si>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</si>
  <si>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</si>
  <si>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</si>
  <si>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</si>
  <si>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</si>
  <si>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</si>
  <si>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</si>
  <si>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</si>
  <si>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</si>
  <si>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</si>
  <si>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</si>
  <si>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</si>
  <si>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</si>
  <si>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</si>
  <si>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</si>
  <si>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</si>
  <si>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</si>
  <si>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</si>
  <si>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</si>
  <si>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</si>
  <si>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</si>
  <si>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</si>
  <si>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</si>
  <si>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</si>
  <si>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</si>
  <si>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</si>
  <si>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</si>
  <si>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</si>
  <si>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</si>
  <si>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</si>
  <si>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</si>
  <si>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</si>
  <si>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</si>
  <si>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</si>
  <si>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</si>
  <si>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</si>
  <si>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</si>
  <si>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</si>
  <si>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</si>
  <si>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</si>
  <si>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</si>
  <si>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</si>
  <si>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</si>
  <si>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</si>
  <si>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</si>
  <si>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</si>
  <si>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</si>
  <si>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</si>
  <si>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</si>
  <si>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</si>
  <si>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</si>
  <si>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</si>
  <si>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</si>
  <si>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</si>
  <si>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</si>
  <si>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</si>
  <si>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</si>
  <si>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</si>
  <si>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</si>
  <si>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</si>
  <si>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</si>
  <si>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</si>
  <si>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</si>
  <si>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</si>
  <si>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</si>
  <si>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</si>
  <si>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</si>
  <si>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</si>
  <si>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</si>
  <si>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</si>
  <si>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</si>
  <si>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</si>
  <si>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</si>
  <si>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</si>
  <si>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</si>
  <si>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</si>
  <si>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</si>
  <si>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</si>
  <si>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</si>
  <si>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</si>
  <si>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</si>
  <si>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</si>
  <si>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</si>
  <si>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</si>
  <si>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</si>
  <si>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</si>
  <si>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</si>
  <si>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</si>
  <si>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</si>
  <si>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</si>
  <si>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</si>
  <si>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</si>
  <si>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</si>
  <si>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</si>
  <si>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</si>
  <si>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</si>
  <si>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</si>
  <si>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</si>
  <si>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</si>
  <si>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</si>
  <si>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</si>
  <si>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</si>
  <si>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</si>
  <si>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</si>
  <si>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</si>
  <si>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</si>
  <si>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</si>
  <si>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</si>
  <si>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</si>
  <si>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</si>
  <si>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</si>
  <si>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</si>
  <si>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</si>
  <si>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</si>
  <si>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</si>
  <si>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</si>
  <si>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</si>
  <si>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</si>
  <si>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</si>
  <si>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</si>
  <si>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</si>
  <si>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</si>
  <si>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</si>
  <si>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</si>
  <si>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</si>
  <si>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</si>
  <si>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</si>
  <si>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</si>
  <si>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</si>
  <si>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</si>
  <si>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</si>
  <si>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</si>
  <si>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</si>
  <si>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</si>
  <si>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</si>
  <si>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</si>
  <si>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</si>
  <si>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</si>
  <si>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</si>
  <si>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</si>
  <si>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</si>
  <si>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</si>
  <si>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</si>
  <si>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</si>
  <si>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</si>
  <si>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</si>
  <si>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</si>
  <si>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</si>
  <si>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</si>
  <si>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</si>
  <si>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</si>
  <si>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</si>
  <si>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</si>
  <si>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</si>
  <si>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</si>
  <si>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</si>
  <si>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</si>
  <si>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</si>
  <si>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</si>
  <si>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</si>
  <si>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</si>
  <si>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</si>
  <si>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</si>
  <si>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</si>
  <si>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</si>
  <si>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</si>
  <si>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</si>
  <si>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</si>
  <si>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</si>
  <si>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</si>
  <si>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</si>
  <si>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</si>
  <si>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</si>
  <si>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</si>
  <si>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</si>
  <si>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</si>
  <si>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</si>
  <si>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</si>
  <si>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</si>
  <si>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</si>
  <si>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</si>
  <si>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</si>
  <si>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</si>
  <si>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</si>
  <si>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</si>
  <si>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</si>
  <si>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</si>
  <si>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</si>
  <si>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</si>
  <si>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</si>
  <si>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</si>
  <si>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</si>
  <si>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</si>
  <si>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</si>
  <si>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</si>
  <si>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</si>
  <si>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</si>
  <si>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</si>
  <si>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</si>
  <si>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</si>
  <si>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</si>
  <si>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</si>
  <si>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</si>
  <si>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</si>
  <si>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</si>
  <si>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</si>
  <si>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</si>
  <si>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</si>
  <si>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</si>
  <si>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</si>
  <si>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</si>
  <si>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</si>
  <si>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</si>
  <si>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</si>
  <si>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</si>
  <si>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</si>
  <si>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</si>
  <si>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</si>
  <si>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</si>
  <si>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</si>
  <si>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</si>
  <si>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</si>
  <si>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</si>
  <si>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</si>
  <si>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</si>
  <si>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</si>
  <si>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</si>
  <si>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</si>
  <si>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</si>
  <si>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</si>
  <si>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</si>
  <si>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</si>
  <si>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</si>
  <si>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</si>
  <si>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</si>
  <si>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</si>
  <si>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</si>
  <si>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</si>
  <si>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</si>
  <si>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</si>
  <si>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</si>
  <si>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</si>
  <si>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</si>
  <si>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</si>
  <si>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</si>
  <si>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</si>
  <si>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</si>
  <si>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</si>
  <si>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</si>
  <si>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</si>
  <si>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</si>
  <si>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</si>
  <si>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</si>
  <si>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</si>
  <si>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</si>
  <si>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</si>
  <si>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</si>
  <si>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</si>
  <si>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</si>
  <si>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</si>
  <si>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</si>
  <si>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</si>
  <si>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</si>
  <si>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</si>
  <si>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</si>
  <si>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</si>
  <si>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</si>
  <si>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</si>
  <si>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</si>
  <si>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</si>
  <si>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</si>
  <si>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</si>
  <si>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</si>
  <si>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</si>
  <si>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</si>
  <si>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</si>
  <si>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</si>
  <si>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</si>
  <si>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</si>
  <si>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</si>
  <si>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</si>
  <si>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</si>
  <si>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</si>
  <si>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</si>
  <si>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</si>
  <si>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</si>
  <si>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</si>
  <si>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</si>
  <si>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</si>
  <si>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</si>
  <si>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</si>
  <si>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</si>
  <si>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</si>
  <si>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</si>
  <si>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</si>
  <si>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</si>
  <si>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</si>
  <si>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</si>
  <si>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</si>
  <si>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</si>
  <si>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</si>
  <si>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</si>
  <si>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</si>
  <si>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</si>
  <si>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</si>
  <si>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</si>
  <si>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</si>
  <si>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</si>
  <si>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</si>
  <si>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</si>
  <si>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</si>
  <si>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</si>
  <si>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</si>
  <si>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</si>
  <si>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</si>
  <si>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</si>
  <si>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</si>
  <si>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</si>
  <si>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</si>
  <si>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</si>
  <si>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</si>
  <si>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</si>
  <si>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</si>
  <si>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</si>
  <si>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</si>
  <si>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</si>
  <si>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</si>
  <si>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</si>
  <si>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</si>
  <si>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</si>
  <si>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</si>
  <si>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</si>
  <si>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</si>
  <si>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</si>
  <si>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</si>
  <si>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</si>
  <si>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</si>
  <si>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</si>
  <si>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</si>
  <si>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</si>
  <si>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</si>
  <si>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</si>
  <si>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</si>
  <si>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</si>
  <si>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</si>
  <si>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</si>
  <si>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</si>
  <si>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</si>
  <si>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</si>
  <si>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</si>
  <si>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</si>
  <si>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</si>
  <si>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</si>
  <si>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</si>
  <si>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</si>
  <si>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</si>
  <si>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</si>
  <si>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</si>
  <si>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</si>
  <si>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</si>
  <si>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</si>
  <si>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</si>
  <si>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</si>
  <si>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</si>
  <si>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</si>
  <si>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</si>
  <si>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</si>
  <si>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</si>
  <si>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</si>
  <si>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</si>
  <si>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</si>
  <si>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</si>
  <si>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</si>
  <si>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</si>
  <si>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</si>
  <si>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</si>
  <si>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</si>
  <si>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</si>
  <si>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</si>
  <si>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</si>
  <si>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</si>
  <si>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</si>
  <si>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</si>
  <si>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</si>
  <si>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</si>
  <si>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</si>
  <si>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</si>
  <si>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</si>
  <si>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</si>
  <si>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</si>
  <si>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</si>
  <si>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</si>
  <si>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</si>
  <si>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</si>
  <si>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</si>
  <si>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</si>
  <si>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</si>
  <si>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</si>
  <si>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</si>
  <si>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</si>
  <si>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</si>
  <si>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</si>
  <si>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</si>
  <si>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</si>
  <si>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</si>
  <si>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</si>
  <si>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</si>
  <si>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</si>
  <si>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</si>
  <si>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</si>
  <si>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</si>
  <si>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</si>
  <si>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</si>
  <si>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</si>
  <si>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</si>
  <si>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</si>
  <si>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</si>
  <si>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</si>
  <si>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</si>
  <si>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</si>
  <si>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</si>
  <si>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</si>
  <si>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</si>
  <si>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</si>
  <si>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</si>
  <si>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</si>
  <si>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</si>
  <si>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</si>
  <si>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</si>
  <si>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</si>
  <si>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</si>
  <si>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</si>
  <si>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</si>
  <si>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</si>
  <si>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</si>
  <si>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</si>
  <si>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</si>
  <si>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</si>
  <si>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</si>
  <si>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</si>
  <si>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</si>
  <si>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</si>
  <si>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</si>
  <si>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</si>
  <si>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</si>
  <si>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</si>
  <si>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</si>
  <si>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</si>
  <si>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</si>
  <si>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</si>
  <si>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</si>
  <si>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</si>
  <si>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</si>
  <si>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</si>
  <si>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</si>
  <si>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</si>
  <si>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</si>
  <si>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</si>
  <si>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</si>
  <si>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</si>
  <si>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</si>
  <si>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</si>
  <si>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</si>
  <si>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</si>
  <si>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</si>
  <si>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</si>
  <si>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</si>
  <si>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</si>
  <si>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</si>
  <si>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</si>
  <si>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</si>
  <si>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</si>
  <si>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</si>
  <si>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</si>
  <si>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</si>
  <si>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</si>
  <si>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</si>
  <si>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</si>
  <si>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</si>
  <si>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</si>
  <si>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</si>
  <si>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</si>
  <si>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</si>
  <si>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</si>
  <si>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</si>
  <si>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</si>
  <si>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</si>
  <si>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</si>
  <si>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</si>
  <si>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</si>
  <si>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</si>
  <si>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</si>
  <si>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</si>
  <si>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</si>
  <si>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</si>
  <si>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</si>
  <si>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</si>
  <si>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</si>
  <si>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</si>
  <si>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</si>
  <si>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</si>
  <si>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</si>
  <si>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</si>
  <si>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</si>
  <si>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</si>
  <si>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</si>
  <si>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</si>
  <si>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</si>
  <si>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</si>
  <si>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</si>
  <si>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</si>
  <si>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</si>
  <si>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</si>
  <si>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</si>
  <si>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</si>
  <si>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</si>
  <si>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</si>
  <si>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</si>
  <si>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</si>
  <si>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</si>
  <si>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</si>
  <si>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</si>
  <si>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</si>
  <si>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</si>
  <si>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</si>
  <si>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</si>
  <si>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</si>
  <si>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</si>
  <si>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</si>
  <si>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</si>
  <si>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</si>
  <si>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</si>
  <si>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</si>
  <si>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</si>
  <si>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</si>
  <si>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</si>
  <si>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</si>
  <si>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</si>
  <si>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</si>
  <si>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</si>
  <si>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</si>
  <si>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</si>
  <si>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</si>
  <si>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</si>
  <si>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</si>
  <si>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</si>
  <si>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</si>
  <si>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</si>
  <si>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</si>
  <si>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</si>
  <si>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</si>
  <si>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</si>
  <si>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</si>
  <si>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</si>
  <si>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</si>
  <si>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</si>
  <si>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</si>
  <si>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</si>
  <si>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</si>
  <si>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</si>
  <si>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</si>
  <si>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</si>
  <si>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</si>
  <si>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</si>
  <si>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</si>
  <si>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</si>
  <si>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</si>
  <si>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</si>
  <si>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</si>
  <si>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</si>
  <si>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</si>
  <si>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</si>
  <si>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</si>
  <si>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</si>
  <si>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</si>
  <si>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</si>
  <si>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</si>
  <si>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</si>
  <si>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</si>
  <si>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</si>
  <si>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</si>
  <si>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</si>
  <si>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</si>
  <si>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</si>
  <si>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</si>
  <si>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</si>
  <si>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</si>
  <si>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</si>
  <si>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</si>
  <si>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</si>
  <si>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</si>
  <si>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</si>
  <si>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</si>
  <si>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</si>
  <si>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</si>
  <si>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</si>
  <si>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</si>
  <si>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</si>
  <si>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</si>
  <si>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</si>
  <si>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</si>
  <si>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</si>
  <si>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</si>
  <si>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</si>
  <si>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</si>
  <si>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</si>
  <si>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</si>
  <si>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</si>
  <si>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</si>
  <si>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</si>
  <si>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</si>
  <si>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</si>
  <si>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</si>
  <si>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</si>
  <si>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</si>
  <si>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</si>
  <si>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</si>
  <si>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</si>
  <si>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</si>
  <si>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</si>
  <si>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</si>
  <si>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</si>
  <si>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</si>
  <si>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</si>
  <si>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</si>
  <si>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</si>
  <si>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</si>
  <si>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</si>
  <si>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</si>
  <si>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</si>
  <si>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</si>
  <si>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</si>
  <si>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</si>
  <si>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</si>
  <si>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</si>
  <si>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</si>
  <si>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</si>
  <si>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</si>
  <si>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</si>
  <si>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</si>
  <si>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</si>
  <si>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</si>
  <si>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</si>
  <si>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</si>
  <si>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</si>
  <si>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</si>
  <si>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</si>
  <si>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</si>
  <si>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</si>
  <si>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</si>
  <si>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</si>
  <si>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</si>
  <si>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</si>
  <si>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</si>
  <si>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</si>
  <si>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</si>
  <si>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</si>
  <si>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</si>
  <si>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</si>
  <si>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</si>
  <si>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</si>
  <si>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</si>
  <si>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</si>
  <si>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</si>
  <si>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</si>
  <si>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</si>
  <si>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</si>
  <si>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</si>
  <si>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</si>
  <si>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</si>
  <si>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</si>
  <si>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</si>
  <si>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</si>
  <si>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</si>
  <si>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</si>
  <si>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</si>
  <si>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</si>
  <si>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</si>
  <si>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</si>
  <si>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</si>
  <si>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</si>
  <si>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</si>
  <si>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</si>
  <si>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</si>
  <si>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</si>
  <si>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</si>
  <si>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</si>
  <si>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</si>
  <si>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</si>
  <si>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</si>
  <si>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</si>
  <si>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</si>
  <si>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</si>
  <si>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</si>
  <si>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</si>
  <si>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</si>
  <si>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</si>
  <si>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</si>
  <si>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</si>
  <si>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</si>
  <si>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</si>
  <si>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</si>
  <si>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</si>
  <si>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</si>
  <si>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</si>
  <si>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</si>
  <si>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</si>
  <si>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</si>
  <si>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</si>
  <si>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</si>
  <si>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</si>
  <si>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</si>
  <si>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</si>
  <si>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</si>
  <si>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</si>
  <si>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</si>
  <si>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</si>
  <si>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</si>
  <si>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</si>
  <si>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</si>
  <si>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</si>
  <si>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</si>
  <si>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</si>
  <si>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</si>
  <si>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</si>
  <si>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</si>
  <si>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</si>
  <si>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</si>
  <si>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</si>
  <si>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</si>
  <si>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</si>
  <si>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</si>
  <si>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</si>
  <si>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</si>
  <si>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</si>
  <si>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</si>
  <si>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</si>
  <si>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</si>
  <si>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</si>
  <si>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</si>
  <si>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</si>
  <si>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</si>
  <si>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</si>
  <si>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</si>
  <si>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</si>
  <si>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</si>
  <si>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</si>
  <si>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</si>
  <si>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</si>
  <si>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</si>
  <si>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</si>
  <si>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</si>
  <si>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</si>
  <si>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</si>
  <si>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</si>
  <si>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</si>
  <si>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</si>
  <si>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</si>
  <si>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</si>
  <si>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</si>
  <si>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</si>
  <si>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</si>
  <si>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</si>
  <si>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</si>
  <si>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</si>
  <si>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</si>
  <si>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</si>
  <si>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</si>
  <si>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</si>
  <si>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</si>
  <si>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</si>
  <si>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</si>
  <si>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</si>
  <si>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</si>
  <si>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</si>
  <si>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</si>
  <si>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</si>
  <si>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</si>
  <si>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</si>
  <si>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</si>
  <si>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</si>
  <si>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</si>
  <si>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</si>
  <si>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</si>
  <si>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</si>
  <si>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</si>
  <si>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</si>
  <si>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</si>
  <si>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</si>
  <si>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</si>
  <si>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</si>
  <si>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</si>
  <si>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</si>
  <si>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</si>
  <si>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</si>
  <si>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</si>
  <si>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</si>
  <si>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</si>
  <si>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</si>
  <si>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</si>
  <si>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</si>
  <si>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</si>
  <si>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</si>
  <si>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</si>
  <si>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</si>
  <si>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</si>
  <si>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</si>
  <si>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</si>
  <si>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</si>
  <si>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</si>
  <si>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</si>
  <si>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</si>
  <si>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</si>
  <si>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</si>
  <si>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</si>
  <si>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</si>
  <si>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</si>
  <si>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</si>
  <si>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</si>
  <si>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</si>
  <si>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</si>
  <si>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</si>
  <si>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</si>
  <si>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</si>
  <si>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</si>
  <si>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</si>
  <si>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</si>
  <si>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</si>
  <si>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</si>
  <si>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</si>
  <si>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</si>
  <si>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</si>
  <si>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</si>
  <si>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</si>
  <si>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</si>
  <si>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</si>
  <si>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</si>
  <si>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</si>
  <si>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</si>
  <si>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</si>
  <si>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</si>
  <si>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</si>
  <si>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</si>
  <si>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</si>
  <si>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</si>
  <si>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</si>
  <si>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</si>
  <si>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</si>
  <si>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</si>
  <si>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</si>
  <si>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</si>
  <si>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</si>
  <si>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</si>
  <si>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</si>
  <si>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</si>
  <si>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</si>
  <si>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</si>
  <si>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</si>
  <si>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</si>
  <si>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</si>
  <si>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</si>
  <si>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</si>
  <si>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</si>
  <si>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</si>
  <si>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</si>
  <si>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</si>
  <si>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</si>
  <si>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</si>
  <si>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</si>
  <si>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</si>
  <si>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</si>
  <si>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</si>
  <si>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</si>
  <si>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</si>
  <si>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</si>
  <si>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</si>
  <si>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</si>
  <si>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</si>
  <si>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</si>
  <si>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</si>
  <si>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</si>
  <si>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</si>
  <si>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</si>
  <si>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</si>
  <si>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</si>
  <si>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</si>
  <si>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</si>
  <si>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</si>
  <si>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</si>
  <si>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</si>
  <si>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</si>
  <si>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</si>
  <si>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</si>
  <si>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</si>
  <si>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</si>
  <si>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</si>
  <si>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</si>
  <si>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</si>
  <si>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</si>
  <si>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</si>
  <si>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</si>
  <si>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</si>
  <si>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</si>
  <si>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</si>
  <si>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</si>
  <si>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</si>
  <si>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</si>
  <si>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</si>
  <si>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</si>
  <si>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</si>
  <si>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</si>
  <si>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</si>
  <si>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</si>
  <si>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</si>
  <si>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</si>
  <si>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</si>
  <si>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</si>
  <si>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</si>
  <si>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</si>
  <si>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</si>
  <si>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</si>
  <si>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</si>
  <si>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</si>
  <si>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</si>
  <si>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</si>
  <si>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</si>
  <si>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</si>
  <si>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</si>
  <si>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</si>
  <si>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</si>
  <si>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</si>
  <si>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</si>
  <si>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</si>
  <si>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</si>
  <si>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</si>
  <si>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</si>
  <si>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</si>
  <si>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</si>
  <si>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</si>
  <si>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</si>
  <si>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</si>
  <si>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</si>
  <si>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</si>
  <si>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</si>
  <si>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</si>
  <si>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</si>
  <si>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</si>
  <si>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</si>
  <si>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</si>
  <si>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</si>
  <si>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</si>
  <si>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</si>
  <si>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</si>
  <si>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</si>
  <si>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</si>
  <si>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</si>
  <si>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</si>
  <si>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</si>
  <si>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</si>
  <si>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</si>
  <si>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</si>
  <si>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</si>
  <si>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</si>
  <si>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</si>
  <si>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</si>
  <si>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</si>
  <si>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</si>
  <si>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</si>
  <si>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</si>
  <si>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</si>
  <si>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</si>
  <si>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</si>
  <si>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</si>
  <si>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</si>
  <si>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</si>
  <si>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</si>
  <si>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</si>
  <si>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</si>
  <si>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</si>
  <si>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</si>
  <si>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</si>
  <si>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</si>
  <si>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</si>
  <si>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</si>
  <si>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</si>
  <si>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</si>
  <si>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</si>
  <si>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</si>
  <si>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</si>
  <si>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</si>
  <si>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</si>
  <si>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</si>
  <si>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</si>
  <si>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</si>
  <si>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</si>
  <si>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</si>
  <si>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</si>
  <si>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</si>
  <si>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</si>
  <si>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</si>
  <si>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</si>
  <si>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</si>
  <si>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</si>
  <si>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</si>
  <si>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</si>
  <si>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</si>
  <si>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</si>
  <si>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</si>
  <si>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</si>
  <si>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</si>
  <si>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</si>
  <si>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</si>
  <si>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</si>
  <si>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</si>
  <si>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</si>
  <si>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</si>
  <si>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</si>
  <si>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</si>
  <si>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</si>
  <si>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</si>
  <si>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</si>
  <si>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</si>
  <si>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</si>
  <si>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</si>
  <si>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</si>
  <si>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</si>
  <si>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</si>
  <si>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</si>
  <si>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</si>
  <si>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</si>
  <si>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</si>
  <si>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</si>
  <si>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</si>
  <si>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</si>
  <si>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</si>
  <si>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</si>
  <si>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</si>
  <si>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</si>
  <si>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</si>
  <si>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</si>
  <si>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</si>
  <si>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</si>
  <si>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</si>
  <si>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</si>
  <si>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</si>
  <si>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</si>
  <si>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</si>
  <si>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</si>
  <si>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</si>
  <si>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</si>
  <si>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</si>
  <si>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</si>
  <si>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</si>
  <si>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</si>
  <si>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</si>
  <si>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</si>
  <si>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</si>
  <si>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</si>
  <si>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</si>
  <si>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</si>
  <si>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</si>
  <si>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</si>
  <si>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</si>
  <si>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</si>
  <si>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</si>
  <si>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</si>
  <si>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</si>
  <si>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</si>
  <si>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</si>
  <si>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</si>
  <si>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</si>
  <si>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</si>
  <si>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</si>
  <si>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</si>
  <si>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</si>
  <si>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</si>
  <si>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</si>
  <si>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</si>
  <si>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</si>
  <si>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</si>
  <si>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</si>
  <si>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</si>
  <si>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</si>
  <si>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</si>
  <si>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</si>
  <si>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</si>
  <si>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</si>
  <si>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</si>
  <si>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</si>
  <si>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</si>
  <si>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</si>
  <si>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</si>
  <si>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</si>
  <si>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</si>
  <si>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</si>
  <si>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</si>
  <si>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</si>
  <si>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</si>
  <si>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</si>
  <si>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</si>
  <si>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</si>
  <si>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</si>
  <si>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</si>
  <si>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</si>
  <si>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</si>
  <si>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</si>
  <si>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</si>
  <si>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</si>
  <si>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</si>
  <si>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</si>
  <si>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</si>
  <si>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</si>
  <si>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</si>
  <si>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</si>
  <si>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</si>
  <si>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</si>
  <si>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</si>
  <si>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</si>
  <si>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</si>
  <si>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</si>
  <si>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</si>
  <si>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</si>
  <si>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</si>
  <si>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</si>
  <si>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</si>
  <si>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</si>
  <si>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</si>
  <si>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</si>
  <si>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</si>
  <si>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</si>
  <si>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</si>
  <si>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</si>
  <si>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</si>
  <si>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</si>
  <si>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</si>
  <si>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</si>
  <si>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</si>
  <si>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</si>
  <si>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</si>
  <si>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</si>
  <si>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</si>
  <si>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</si>
  <si>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</si>
  <si>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</si>
  <si>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</si>
  <si>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</si>
  <si>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</si>
  <si>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</si>
  <si>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</si>
  <si>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</si>
  <si>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</si>
  <si>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</si>
  <si>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</si>
  <si>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</si>
  <si>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</si>
  <si>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</si>
  <si>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</si>
  <si>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</si>
  <si>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</si>
  <si>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</si>
  <si>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</si>
  <si>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</si>
  <si>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</si>
  <si>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</si>
  <si>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</si>
  <si>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</si>
  <si>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</si>
  <si>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</si>
  <si>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</si>
  <si>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</si>
  <si>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</si>
  <si>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</si>
  <si>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</si>
  <si>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</si>
  <si>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</si>
  <si>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</si>
  <si>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</si>
  <si>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</si>
  <si>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</si>
  <si>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</si>
  <si>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</si>
  <si>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</si>
  <si>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</si>
  <si>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</si>
  <si>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</si>
  <si>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</si>
  <si>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</si>
  <si>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</si>
  <si>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</si>
  <si>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</si>
  <si>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</si>
  <si>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</si>
  <si>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</si>
  <si>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</si>
  <si>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</si>
  <si>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</si>
  <si>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</si>
  <si>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</si>
  <si>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</si>
  <si>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</si>
  <si>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</si>
  <si>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</si>
  <si>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</si>
  <si>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</si>
  <si>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</si>
  <si>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</si>
  <si>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</si>
  <si>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</si>
  <si>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</si>
  <si>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</si>
  <si>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</si>
  <si>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</si>
  <si>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</si>
  <si>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</si>
  <si>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</si>
  <si>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</si>
  <si>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</si>
  <si>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</si>
  <si>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</si>
  <si>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</si>
  <si>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</si>
  <si>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</si>
  <si>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</si>
  <si>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</si>
  <si>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</si>
  <si>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</si>
  <si>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</si>
  <si>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</si>
  <si>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</si>
  <si>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</si>
  <si>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</si>
  <si>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</si>
  <si>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</si>
  <si>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</si>
  <si>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</si>
  <si>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</si>
  <si>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</si>
  <si>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</si>
  <si>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</si>
  <si>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</si>
  <si>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</si>
  <si>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</si>
  <si>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</si>
  <si>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</si>
  <si>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</si>
  <si>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</si>
  <si>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</si>
  <si>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</si>
  <si>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</si>
  <si>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</si>
  <si>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</si>
  <si>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</si>
  <si>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</si>
  <si>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</si>
  <si>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</si>
  <si>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</si>
  <si>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</si>
  <si>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</si>
  <si>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</si>
  <si>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</si>
  <si>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</si>
  <si>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</si>
  <si>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</si>
  <si>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</si>
  <si>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</si>
  <si>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</si>
  <si>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</si>
  <si>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</si>
  <si>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</si>
  <si>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</si>
  <si>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</si>
  <si>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</si>
  <si>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</si>
  <si>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</si>
  <si>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</si>
  <si>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</si>
  <si>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</si>
  <si>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</si>
  <si>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</si>
  <si>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</si>
  <si>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</si>
  <si>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</si>
  <si>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</si>
  <si>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</si>
  <si>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</si>
  <si>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</si>
  <si>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</si>
  <si>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</si>
  <si>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</si>
  <si>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</si>
  <si>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</si>
  <si>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</si>
  <si>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</si>
  <si>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</si>
  <si>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</si>
  <si>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</si>
  <si>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</si>
  <si>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</si>
  <si>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</si>
  <si>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</si>
  <si>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</si>
  <si>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</si>
  <si>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</si>
  <si>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</si>
  <si>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</si>
  <si>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</si>
  <si>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</si>
  <si>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</si>
  <si>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</si>
  <si>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</si>
  <si>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</si>
  <si>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</si>
  <si>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</si>
  <si>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</si>
  <si>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</si>
  <si>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</si>
  <si>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</si>
  <si>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</si>
  <si>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</si>
  <si>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</si>
  <si>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</si>
  <si>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</si>
  <si>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</si>
  <si>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</si>
  <si>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</si>
  <si>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</si>
  <si>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</si>
  <si>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</si>
  <si>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</si>
  <si>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</si>
  <si>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</si>
  <si>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</si>
  <si>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</si>
  <si>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</si>
  <si>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</si>
  <si>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</si>
  <si>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</si>
  <si>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</si>
  <si>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</si>
  <si>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</si>
  <si>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</si>
  <si>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</si>
  <si>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</si>
  <si>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</si>
  <si>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</si>
  <si>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</si>
  <si>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</si>
  <si>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</si>
  <si>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</si>
  <si>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</si>
  <si>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</si>
  <si>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</si>
  <si>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</si>
  <si>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</si>
  <si>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</si>
  <si>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</si>
  <si>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</si>
  <si>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</si>
  <si>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</si>
  <si>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</si>
  <si>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</si>
  <si>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</si>
  <si>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</si>
  <si>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</si>
  <si>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</si>
  <si>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</si>
  <si>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</si>
  <si>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</si>
  <si>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</si>
  <si>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</si>
  <si>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</si>
  <si>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</si>
  <si>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</si>
  <si>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</si>
  <si>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</si>
  <si>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</si>
  <si>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</si>
  <si>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</si>
  <si>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</si>
  <si>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</si>
  <si>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</si>
  <si>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</si>
  <si>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</si>
  <si>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</si>
  <si>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</si>
  <si>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</si>
  <si>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</si>
  <si>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</si>
  <si>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</si>
  <si>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</si>
  <si>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</si>
  <si>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</si>
  <si>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</si>
  <si>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</si>
  <si>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</si>
  <si>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</si>
  <si>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</si>
  <si>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</si>
  <si>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</si>
  <si>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</si>
  <si>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</si>
  <si>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</si>
  <si>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</si>
  <si>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</si>
  <si>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</si>
  <si>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</si>
  <si>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</si>
  <si>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</si>
  <si>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</si>
  <si>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</si>
  <si>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</si>
  <si>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</si>
  <si>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</si>
  <si>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</si>
  <si>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</si>
  <si>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</si>
  <si>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</si>
  <si>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</si>
  <si>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</si>
  <si>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</si>
  <si>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</si>
  <si>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</si>
  <si>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</si>
  <si>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</si>
  <si>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</si>
  <si>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</si>
  <si>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</si>
  <si>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</si>
  <si>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</si>
  <si>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</si>
  <si>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</si>
  <si>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</si>
  <si>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</si>
  <si>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</si>
  <si>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</si>
  <si>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</si>
  <si>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</si>
  <si>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</si>
  <si>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</si>
  <si>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</si>
  <si>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</si>
  <si>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</si>
  <si>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</si>
  <si>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</si>
  <si>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</si>
  <si>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</si>
  <si>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</si>
  <si>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</si>
  <si>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</si>
  <si>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</si>
  <si>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</si>
  <si>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</si>
  <si>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</si>
  <si>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</si>
  <si>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</si>
  <si>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</si>
  <si>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</si>
  <si>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</si>
  <si>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</si>
  <si>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</si>
  <si>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</si>
  <si>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</si>
  <si>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</si>
  <si>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</si>
  <si>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</si>
  <si>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</si>
  <si>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</si>
  <si>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</si>
  <si>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</si>
  <si>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</si>
  <si>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</si>
  <si>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</si>
  <si>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</si>
  <si>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</si>
  <si>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</si>
  <si>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</si>
  <si>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</si>
  <si>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</si>
  <si>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</si>
  <si>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</si>
  <si>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</si>
  <si>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</si>
  <si>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</si>
  <si>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</si>
  <si>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</si>
  <si>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</si>
  <si>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</si>
  <si>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</si>
  <si>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</si>
  <si>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</si>
  <si>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</si>
  <si>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</si>
  <si>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</si>
  <si>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</si>
  <si>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</si>
  <si>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</si>
  <si>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</si>
  <si>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</si>
  <si>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</si>
  <si>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</si>
  <si>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</si>
  <si>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</si>
  <si>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</si>
  <si>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</si>
  <si>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</si>
  <si>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</si>
  <si>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</si>
  <si>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</si>
  <si>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</si>
  <si>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</si>
  <si>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</si>
  <si>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</si>
  <si>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</si>
  <si>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</si>
  <si>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</si>
  <si>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</si>
  <si>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</si>
  <si>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</si>
  <si>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</si>
  <si>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</si>
  <si>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</si>
  <si>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</si>
  <si>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</si>
  <si>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</si>
  <si>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</si>
  <si>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</si>
  <si>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</si>
  <si>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</si>
  <si>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</si>
  <si>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</si>
  <si>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</si>
  <si>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</si>
  <si>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</si>
  <si>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</si>
  <si>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</si>
  <si>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</si>
  <si>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</si>
  <si>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</si>
  <si>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</si>
  <si>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</si>
  <si>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</si>
  <si>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</si>
  <si>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</si>
  <si>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</si>
  <si>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</si>
  <si>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</si>
  <si>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</si>
  <si>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</si>
  <si>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</si>
  <si>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</si>
  <si>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</si>
  <si>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</si>
  <si>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</si>
  <si>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</si>
  <si>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</si>
  <si>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</si>
  <si>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</si>
  <si>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</si>
  <si>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</si>
  <si>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</si>
  <si>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</si>
  <si>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</si>
  <si>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</si>
  <si>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</si>
  <si>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</si>
  <si>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</si>
  <si>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</si>
  <si>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</si>
  <si>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</si>
  <si>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</si>
  <si>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</si>
  <si>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</si>
  <si>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</si>
  <si>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</si>
  <si>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</si>
  <si>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</si>
  <si>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</si>
  <si>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</si>
  <si>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</si>
  <si>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</si>
  <si>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</si>
  <si>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</si>
  <si>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</si>
  <si>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</si>
  <si>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</si>
  <si>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</si>
  <si>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</si>
  <si>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</si>
  <si>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</si>
  <si>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</si>
  <si>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</si>
  <si>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</si>
  <si>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</si>
  <si>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</si>
  <si>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</si>
  <si>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</si>
  <si>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</si>
  <si>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</si>
  <si>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</si>
  <si>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</si>
  <si>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</si>
  <si>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</si>
  <si>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</si>
  <si>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</si>
  <si>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</si>
  <si>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</si>
  <si>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</si>
  <si>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</si>
  <si>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</si>
  <si>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</si>
  <si>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</si>
  <si>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</si>
  <si>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</si>
  <si>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</si>
  <si>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</si>
  <si>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</si>
  <si>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</si>
  <si>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</si>
  <si>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</si>
  <si>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</si>
  <si>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</si>
  <si>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</si>
  <si>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</si>
  <si>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</si>
  <si>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</si>
  <si>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</si>
  <si>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</si>
  <si>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</si>
  <si>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</si>
  <si>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</si>
  <si>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</si>
  <si>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</si>
  <si>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</si>
  <si>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</si>
  <si>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</si>
  <si>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</si>
  <si>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</si>
  <si>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</si>
  <si>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</si>
  <si>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</si>
  <si>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</si>
  <si>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</si>
  <si>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</si>
  <si>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</si>
  <si>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</si>
  <si>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</si>
  <si>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</si>
  <si>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</si>
  <si>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</si>
  <si>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</si>
  <si>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</si>
  <si>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</si>
  <si>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</si>
  <si>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</si>
  <si>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</si>
  <si>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</si>
  <si>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</si>
  <si>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</si>
  <si>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</si>
  <si>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</si>
  <si>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</si>
  <si>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</si>
  <si>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</si>
  <si>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</si>
  <si>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</si>
  <si>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</si>
  <si>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</si>
  <si>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</si>
  <si>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</si>
  <si>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</si>
  <si>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</si>
  <si>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</si>
  <si>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</si>
  <si>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</si>
  <si>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</si>
  <si>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</si>
  <si>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</si>
  <si>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</si>
  <si>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</si>
  <si>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</si>
  <si>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</si>
  <si>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</si>
  <si>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</si>
  <si>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</si>
  <si>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</si>
  <si>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</si>
  <si>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</si>
  <si>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</si>
  <si>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</si>
  <si>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</si>
  <si>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</si>
  <si>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</si>
  <si>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</si>
  <si>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</si>
  <si>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</si>
  <si>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</si>
  <si>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</si>
  <si>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</si>
  <si>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</si>
  <si>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</si>
  <si>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</si>
  <si>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</si>
  <si>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</si>
  <si>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</si>
  <si>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</si>
  <si>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</si>
  <si>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</si>
  <si>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</si>
  <si>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</si>
  <si>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</si>
  <si>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</si>
  <si>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</si>
  <si>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</si>
  <si>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</si>
  <si>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</si>
  <si>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</si>
  <si>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</si>
  <si>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</si>
  <si>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</si>
  <si>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</si>
  <si>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</si>
  <si>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</si>
  <si>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</si>
  <si>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</si>
  <si>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</si>
  <si>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</si>
  <si>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</si>
  <si>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</si>
  <si>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</si>
  <si>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</si>
  <si>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</si>
  <si>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</si>
  <si>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</si>
  <si>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</si>
  <si>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</si>
  <si>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</si>
  <si>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</si>
  <si>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</si>
  <si>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</si>
  <si>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</si>
  <si>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</si>
  <si>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</si>
  <si>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</si>
  <si>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</si>
  <si>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</si>
  <si>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</si>
  <si>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</si>
  <si>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</si>
  <si>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</si>
  <si>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</si>
  <si>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</si>
  <si>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</si>
  <si>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</si>
  <si>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</si>
  <si>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</si>
  <si>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</si>
  <si>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</si>
  <si>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</si>
  <si>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</si>
  <si>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</si>
  <si>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</si>
  <si>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</si>
  <si>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</si>
  <si>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</si>
  <si>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</si>
  <si>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</si>
  <si>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</si>
  <si>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</si>
  <si>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</si>
  <si>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</si>
  <si>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</si>
  <si>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</si>
  <si>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</si>
  <si>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</si>
  <si>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</si>
  <si>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</si>
  <si>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</si>
  <si>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</si>
  <si>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</si>
  <si>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</si>
  <si>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</si>
  <si>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</si>
  <si>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</si>
  <si>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</si>
  <si>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</si>
  <si>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</si>
  <si>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</si>
  <si>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</si>
  <si>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</si>
  <si>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</si>
  <si>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</si>
  <si>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</si>
  <si>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</si>
  <si>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</si>
  <si>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</si>
  <si>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</si>
  <si>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</si>
  <si>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</si>
  <si>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</si>
  <si>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</si>
  <si>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</si>
  <si>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</si>
  <si>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</si>
  <si>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</si>
  <si>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</si>
  <si>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</si>
  <si>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</si>
  <si>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</si>
  <si>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</si>
  <si>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</si>
  <si>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</si>
  <si>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</si>
  <si>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</si>
  <si>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</si>
  <si>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</si>
  <si>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</si>
  <si>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</si>
  <si>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</si>
  <si>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</si>
  <si>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</si>
  <si>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</si>
  <si>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</si>
  <si>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</si>
  <si>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</si>
  <si>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</si>
  <si>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</si>
  <si>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</si>
  <si>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</si>
  <si>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</si>
  <si>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</si>
  <si>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</si>
  <si>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</si>
  <si>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</si>
  <si>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</si>
  <si>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</si>
  <si>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</si>
  <si>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</si>
  <si>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</si>
  <si>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</si>
  <si>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</si>
  <si>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</si>
  <si>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</si>
  <si>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</si>
  <si>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</si>
  <si>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</si>
  <si>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</si>
  <si>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</si>
  <si>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</si>
  <si>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</si>
  <si>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</si>
  <si>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</si>
  <si>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</si>
  <si>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</si>
  <si>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</si>
  <si>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</si>
  <si>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</si>
  <si>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</si>
  <si>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</si>
  <si>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</si>
  <si>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</si>
  <si>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</si>
  <si>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</si>
  <si>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</si>
  <si>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</si>
  <si>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</si>
  <si>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</si>
  <si>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</si>
  <si>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</si>
  <si>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</si>
  <si>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</si>
  <si>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</si>
  <si>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</si>
  <si>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</si>
  <si>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</si>
  <si>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</si>
  <si>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</si>
  <si>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</si>
  <si>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</si>
  <si>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</si>
  <si>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</si>
  <si>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</si>
  <si>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</si>
  <si>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</si>
  <si>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</si>
  <si>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</si>
  <si>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</si>
  <si>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</si>
  <si>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</si>
  <si>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</si>
  <si>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</si>
  <si>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</si>
  <si>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</si>
  <si>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</si>
  <si>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</si>
  <si>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</si>
  <si>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</si>
  <si>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</si>
  <si>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</si>
  <si>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</si>
  <si>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</si>
  <si>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</si>
  <si>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</si>
  <si>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</si>
  <si>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</si>
  <si>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</si>
  <si>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</si>
  <si>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</si>
  <si>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</si>
  <si>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</si>
  <si>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</si>
  <si>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</si>
  <si>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</si>
  <si>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</si>
  <si>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</si>
  <si>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</si>
  <si>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</si>
  <si>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</si>
  <si>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</si>
  <si>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</si>
  <si>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</si>
  <si>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</si>
  <si>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</si>
  <si>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</si>
  <si>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</si>
  <si>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</si>
  <si>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</si>
  <si>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</si>
  <si>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</si>
  <si>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</si>
  <si>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</si>
  <si>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</si>
  <si>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</si>
  <si>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</si>
  <si>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</si>
  <si>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</si>
  <si>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</si>
  <si>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</si>
  <si>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</si>
  <si>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</si>
  <si>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</si>
  <si>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</si>
  <si>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</si>
  <si>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</si>
  <si>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</si>
  <si>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</si>
  <si>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</si>
  <si>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</si>
  <si>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</si>
  <si>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</si>
  <si>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</si>
  <si>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</si>
  <si>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</si>
  <si>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</si>
  <si>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</si>
  <si>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</si>
  <si>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</si>
  <si>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</si>
  <si>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</si>
  <si>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</si>
  <si>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</si>
  <si>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</si>
  <si>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</si>
  <si>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</si>
  <si>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</si>
  <si>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</si>
  <si>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</si>
  <si>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</si>
  <si>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</si>
  <si>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</si>
  <si>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</si>
  <si>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</si>
  <si>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</si>
  <si>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</si>
  <si>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</si>
  <si>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</si>
  <si>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</si>
  <si>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</si>
  <si>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</si>
  <si>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</si>
  <si>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</si>
  <si>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</si>
  <si>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</si>
  <si>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</si>
  <si>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</si>
  <si>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</si>
  <si>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</si>
  <si>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</si>
  <si>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</si>
  <si>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</si>
  <si>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</si>
  <si>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</si>
  <si>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</si>
  <si>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</si>
  <si>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</si>
  <si>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</si>
  <si>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</si>
  <si>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</si>
  <si>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</si>
  <si>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</si>
  <si>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</si>
  <si>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</si>
  <si>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</si>
  <si>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</si>
  <si>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</si>
  <si>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</si>
  <si>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</si>
  <si>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</si>
  <si>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</si>
  <si>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</si>
  <si>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</si>
  <si>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</si>
  <si>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</si>
  <si>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</si>
  <si>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</si>
  <si>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</si>
  <si>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</si>
  <si>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</si>
  <si>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</si>
  <si>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</si>
  <si>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</si>
  <si>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</si>
  <si>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</si>
  <si>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</si>
  <si>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</si>
  <si>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</si>
  <si>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</si>
  <si>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</si>
  <si>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</si>
  <si>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</si>
  <si>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</si>
  <si>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</si>
  <si>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</si>
  <si>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</si>
  <si>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</si>
  <si>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</si>
  <si>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</si>
  <si>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</si>
  <si>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</si>
  <si>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</si>
  <si>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</si>
  <si>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</si>
  <si>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</si>
  <si>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</si>
  <si>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</si>
  <si>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</si>
  <si>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</si>
  <si>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</si>
  <si>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</si>
  <si>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</si>
  <si>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</si>
  <si>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</si>
  <si>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</si>
  <si>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</si>
  <si>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</si>
  <si>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</si>
  <si>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</si>
  <si>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</si>
  <si>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</si>
  <si>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</si>
  <si>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</si>
  <si>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</si>
  <si>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</si>
  <si>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</si>
  <si>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</si>
  <si>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</si>
  <si>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</si>
  <si>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</si>
  <si>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</si>
  <si>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</si>
  <si>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</si>
  <si>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</si>
  <si>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</si>
  <si>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</si>
  <si>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</si>
  <si>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</si>
  <si>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</si>
  <si>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</si>
  <si>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</si>
  <si>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</si>
  <si>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</si>
  <si>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</si>
  <si>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</si>
  <si>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</si>
  <si>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</si>
  <si>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</si>
  <si>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</si>
  <si>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</si>
  <si>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</si>
  <si>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</si>
  <si>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</si>
  <si>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</si>
  <si>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</si>
  <si>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</si>
  <si>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</si>
  <si>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</si>
  <si>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</si>
  <si>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</si>
  <si>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</si>
  <si>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</si>
  <si>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</si>
  <si>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</si>
  <si>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</si>
  <si>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</si>
  <si>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</si>
  <si>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</si>
  <si>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</si>
  <si>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</si>
  <si>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</si>
  <si>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</si>
  <si>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</si>
  <si>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</si>
  <si>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</si>
  <si>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</si>
  <si>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</si>
  <si>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</si>
  <si>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</si>
  <si>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</si>
  <si>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</si>
  <si>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</si>
  <si>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</si>
  <si>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</si>
  <si>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</si>
  <si>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</si>
  <si>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</si>
  <si>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</si>
  <si>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</si>
  <si>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</si>
  <si>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</si>
  <si>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</si>
  <si>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</si>
  <si>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</si>
  <si>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</si>
  <si>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</si>
  <si>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</si>
  <si>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</si>
  <si>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</si>
  <si>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</si>
  <si>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</si>
  <si>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</si>
  <si>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</si>
  <si>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</si>
  <si>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</si>
  <si>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</si>
  <si>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</si>
  <si>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</si>
  <si>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</si>
  <si>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</si>
  <si>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</si>
  <si>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</si>
  <si>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</si>
  <si>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</si>
  <si>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</si>
  <si>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</si>
  <si>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</si>
  <si>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</si>
  <si>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</si>
  <si>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</si>
  <si>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</si>
  <si>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</si>
  <si>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</si>
  <si>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</si>
  <si>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</si>
  <si>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</si>
  <si>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</si>
  <si>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</si>
  <si>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</si>
  <si>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</si>
  <si>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</si>
  <si>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</si>
  <si>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</si>
  <si>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</si>
  <si>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</si>
  <si>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</si>
  <si>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</si>
  <si>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</si>
  <si>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</si>
  <si>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</si>
  <si>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</si>
  <si>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</si>
  <si>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</si>
  <si>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</si>
  <si>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</si>
  <si>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</si>
  <si>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</si>
  <si>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</si>
  <si>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</si>
  <si>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</si>
  <si>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</si>
  <si>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</si>
  <si>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</si>
  <si>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</si>
  <si>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</si>
  <si>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</si>
  <si>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</si>
  <si>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</si>
  <si>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</si>
  <si>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</si>
  <si>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</si>
  <si>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</si>
  <si>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</si>
  <si>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</si>
  <si>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</si>
  <si>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</si>
  <si>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</si>
  <si>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</si>
  <si>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</si>
  <si>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</si>
  <si>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</si>
  <si>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</si>
  <si>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</si>
  <si>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</si>
  <si>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</si>
  <si>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</si>
  <si>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</si>
  <si>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</si>
  <si>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</si>
  <si>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</si>
  <si>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</si>
  <si>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</si>
  <si>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</si>
  <si>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</si>
  <si>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</si>
  <si>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</si>
  <si>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</si>
  <si>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</si>
  <si>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</si>
  <si>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</si>
  <si>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</si>
  <si>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</si>
  <si>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</si>
  <si>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</si>
  <si>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</si>
  <si>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</si>
  <si>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</si>
  <si>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</si>
  <si>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</si>
  <si>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</si>
  <si>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</si>
  <si>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</si>
  <si>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</si>
  <si>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</si>
  <si>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</si>
  <si>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</si>
  <si>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</si>
  <si>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</si>
  <si>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</si>
  <si>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</si>
  <si>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</si>
  <si>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</si>
  <si>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</si>
  <si>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</si>
  <si>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</si>
  <si>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</si>
  <si>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</si>
  <si>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</si>
  <si>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</si>
  <si>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</si>
  <si>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</si>
  <si>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</si>
  <si>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</si>
  <si>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</si>
  <si>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</si>
  <si>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</si>
  <si>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</si>
  <si>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</si>
  <si>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</si>
  <si>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</si>
  <si>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</si>
  <si>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</si>
  <si>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</si>
  <si>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</si>
  <si>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</si>
  <si>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</si>
  <si>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</si>
  <si>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</si>
  <si>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</si>
  <si>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</si>
  <si>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</si>
  <si>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</si>
  <si>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</si>
  <si>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</si>
  <si>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</si>
  <si>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</si>
  <si>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</si>
  <si>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</si>
  <si>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</si>
  <si>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</si>
  <si>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</si>
  <si>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</si>
  <si>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</si>
  <si>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</si>
  <si>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</si>
  <si>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</si>
  <si>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</si>
  <si>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</si>
  <si>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</si>
  <si>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</si>
  <si>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</si>
  <si>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</si>
  <si>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</si>
  <si>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</si>
  <si>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</si>
  <si>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</si>
  <si>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</si>
  <si>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</si>
  <si>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</si>
  <si>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</si>
  <si>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</si>
  <si>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</si>
  <si>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</si>
  <si>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</si>
  <si>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</si>
  <si>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</si>
  <si>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</si>
  <si>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</si>
  <si>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</si>
  <si>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</si>
  <si>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</si>
  <si>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</si>
  <si>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</si>
  <si>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</si>
  <si>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</si>
  <si>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</si>
  <si>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</si>
  <si>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</si>
  <si>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</si>
  <si>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</si>
  <si>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</si>
  <si>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</si>
  <si>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</si>
  <si>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</si>
  <si>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</si>
  <si>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</si>
  <si>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</si>
  <si>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</si>
  <si>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</si>
  <si>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</si>
  <si>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</si>
  <si>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</si>
  <si>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</si>
  <si>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</si>
  <si>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</si>
  <si>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</si>
  <si>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</si>
  <si>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</si>
  <si>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</si>
  <si>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</si>
  <si>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</si>
  <si>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</si>
  <si>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</si>
  <si>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</si>
  <si>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</si>
  <si>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</si>
  <si>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</si>
  <si>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</si>
  <si>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</si>
  <si>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</si>
  <si>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</si>
  <si>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</si>
  <si>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</si>
  <si>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</si>
  <si>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</si>
  <si>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</si>
  <si>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</si>
  <si>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</si>
  <si>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</si>
  <si>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</si>
  <si>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</si>
  <si>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</si>
  <si>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</si>
  <si>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</si>
  <si>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</si>
  <si>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</si>
  <si>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</si>
  <si>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</si>
  <si>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</si>
  <si>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</si>
  <si>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</si>
  <si>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</si>
  <si>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</si>
  <si>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</si>
  <si>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</si>
  <si>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</si>
  <si>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</si>
  <si>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</si>
  <si>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</si>
  <si>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</si>
  <si>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</si>
  <si>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</si>
  <si>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</si>
  <si>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</si>
  <si>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</si>
  <si>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</si>
  <si>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</si>
  <si>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</si>
  <si>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</si>
  <si>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</si>
  <si>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</si>
  <si>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</si>
  <si>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</si>
  <si>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</si>
  <si>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</si>
  <si>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</si>
  <si>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</si>
  <si>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</si>
  <si>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</si>
  <si>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</si>
  <si>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</si>
  <si>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</si>
  <si>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</si>
  <si>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</si>
  <si>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</si>
  <si>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</si>
  <si>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</si>
  <si>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</si>
  <si>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</si>
  <si>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</si>
  <si>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</si>
  <si>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</si>
  <si>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</si>
  <si>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</si>
  <si>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</si>
  <si>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</si>
  <si>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</si>
  <si>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</si>
  <si>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</si>
  <si>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</si>
  <si>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</si>
  <si>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</si>
  <si>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</si>
  <si>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</si>
  <si>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</si>
  <si>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</si>
  <si>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</si>
  <si>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</si>
  <si>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</si>
  <si>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</si>
  <si>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</si>
  <si>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</si>
  <si>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</si>
  <si>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</si>
  <si>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</si>
  <si>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</si>
  <si>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</si>
  <si>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</si>
  <si>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</si>
  <si>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</si>
  <si>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</si>
  <si>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</si>
  <si>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</si>
  <si>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</si>
  <si>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</si>
  <si>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</si>
  <si>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</si>
  <si>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</si>
  <si>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</si>
  <si>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</si>
  <si>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</si>
  <si>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</si>
  <si>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</si>
  <si>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</si>
  <si>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</si>
  <si>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</si>
  <si>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</si>
  <si>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</si>
  <si>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</si>
  <si>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</si>
  <si>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</si>
  <si>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</si>
  <si>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</si>
  <si>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</si>
  <si>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</si>
  <si>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</si>
  <si>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</si>
  <si>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</si>
  <si>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</si>
  <si>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</si>
  <si>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</si>
  <si>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</si>
  <si>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</si>
  <si>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</si>
  <si>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</si>
  <si>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</si>
  <si>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</si>
  <si>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</si>
  <si>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</si>
  <si>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</si>
  <si>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</si>
  <si>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</si>
  <si>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</si>
  <si>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</si>
  <si>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</si>
  <si>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</si>
  <si>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</si>
  <si>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</si>
  <si>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</si>
  <si>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</si>
  <si>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</si>
  <si>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</si>
  <si>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</si>
  <si>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</si>
  <si>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</si>
  <si>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</si>
  <si>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</si>
  <si>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</si>
  <si>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</si>
  <si>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</si>
  <si>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</si>
  <si>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</si>
  <si>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</si>
  <si>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</si>
  <si>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</si>
  <si>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</si>
  <si>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</si>
  <si>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</si>
  <si>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</si>
  <si>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</si>
  <si>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</si>
  <si>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</si>
  <si>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</si>
  <si>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</si>
  <si>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</si>
  <si>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</si>
  <si>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</si>
  <si>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</si>
  <si>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</si>
  <si>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</si>
  <si>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</si>
  <si>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</si>
  <si>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</si>
  <si>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</si>
  <si>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</si>
  <si>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</si>
  <si>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</si>
  <si>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</si>
  <si>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</si>
  <si>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</si>
  <si>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</si>
  <si>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</si>
  <si>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</si>
  <si>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</si>
  <si>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</si>
  <si>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</si>
  <si>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</si>
  <si>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</si>
  <si>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</si>
  <si>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</si>
  <si>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</si>
  <si>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</si>
  <si>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</si>
  <si>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</si>
  <si>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</si>
  <si>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</si>
  <si>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</si>
  <si>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</si>
  <si>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</si>
  <si>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</si>
  <si>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</si>
  <si>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</si>
  <si>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</si>
  <si>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</si>
  <si>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</si>
  <si>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</si>
  <si>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</si>
  <si>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</si>
  <si>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</si>
  <si>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</si>
  <si>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</si>
  <si>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</si>
  <si>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</si>
  <si>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</si>
  <si>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</si>
  <si>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</si>
  <si>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</si>
  <si>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</si>
  <si>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</si>
  <si>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</si>
  <si>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</si>
  <si>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</si>
  <si>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</si>
  <si>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</si>
  <si>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</si>
  <si>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</si>
  <si>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</si>
  <si>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</si>
  <si>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</si>
  <si>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</si>
  <si>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</si>
  <si>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</si>
  <si>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</si>
  <si>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</si>
  <si>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</si>
  <si>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</si>
  <si>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</si>
  <si>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</si>
  <si>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</si>
  <si>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</si>
  <si>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</si>
  <si>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</si>
  <si>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</si>
  <si>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</si>
  <si>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</si>
  <si>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</si>
  <si>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</si>
  <si>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</si>
  <si>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</si>
  <si>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</si>
  <si>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</si>
  <si>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</si>
  <si>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</si>
  <si>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</si>
  <si>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</si>
  <si>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</si>
  <si>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</si>
  <si>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</si>
  <si>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</si>
  <si>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</si>
  <si>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</si>
  <si>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</si>
  <si>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</si>
  <si>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</si>
  <si>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</si>
  <si>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</si>
  <si>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</si>
  <si>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</si>
  <si>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</si>
  <si>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</si>
  <si>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</si>
  <si>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</si>
  <si>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</si>
  <si>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</si>
  <si>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</si>
  <si>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</si>
  <si>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</si>
  <si>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</si>
  <si>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</si>
  <si>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</si>
  <si>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</si>
  <si>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</si>
  <si>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</si>
  <si>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</si>
  <si>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</si>
  <si>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</si>
  <si>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</si>
  <si>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</si>
  <si>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</si>
  <si>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</si>
  <si>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</si>
  <si>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</si>
  <si>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</si>
  <si>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</si>
  <si>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</si>
  <si>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</si>
  <si>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</si>
  <si>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</si>
  <si>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</si>
  <si>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</si>
  <si>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</si>
  <si>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</si>
  <si>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</si>
  <si>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</si>
  <si>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</si>
  <si>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</si>
  <si>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</si>
  <si>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</si>
  <si>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</si>
  <si>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</si>
  <si>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</si>
  <si>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</si>
  <si>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</si>
  <si>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</si>
  <si>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</si>
  <si>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</si>
  <si>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</si>
  <si>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</si>
  <si>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</si>
  <si>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</si>
  <si>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</si>
  <si>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</si>
  <si>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</si>
  <si>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</si>
  <si>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</si>
  <si>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</si>
  <si>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</si>
  <si>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</si>
  <si>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</si>
  <si>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</si>
  <si>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</si>
  <si>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</si>
  <si>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</si>
  <si>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</si>
  <si>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</si>
  <si>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</si>
  <si>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</si>
  <si>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</si>
  <si>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</si>
  <si>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</si>
  <si>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</si>
  <si>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</si>
  <si>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</si>
  <si>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</si>
  <si>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</si>
  <si>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</si>
  <si>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</si>
  <si>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</si>
  <si>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</si>
  <si>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</si>
  <si>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</si>
  <si>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</si>
  <si>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</si>
  <si>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</si>
  <si>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</si>
  <si>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</si>
  <si>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</si>
  <si>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</si>
  <si>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</si>
  <si>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</si>
  <si>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</si>
  <si>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</si>
  <si>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</si>
  <si>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</si>
  <si>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</si>
  <si>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</si>
  <si>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</si>
  <si>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</si>
  <si>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</si>
  <si>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</si>
  <si>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</si>
  <si>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</si>
  <si>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</si>
  <si>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</si>
  <si>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</si>
  <si>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</si>
  <si>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</si>
  <si>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</si>
  <si>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</si>
  <si>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</si>
  <si>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</si>
  <si>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</si>
  <si>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</si>
  <si>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</si>
  <si>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</si>
  <si>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</si>
  <si>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</si>
  <si>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</si>
  <si>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</si>
  <si>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</si>
  <si>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</si>
  <si>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</si>
  <si>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</si>
  <si>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</si>
  <si>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</si>
  <si>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</si>
  <si>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</si>
  <si>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</si>
  <si>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</si>
  <si>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</si>
  <si>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</si>
  <si>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</si>
  <si>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</si>
  <si>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</si>
  <si>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</si>
  <si>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</si>
  <si>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</si>
  <si>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</si>
  <si>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</si>
  <si>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</si>
  <si>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</si>
  <si>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</si>
  <si>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</si>
  <si>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</si>
  <si>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</si>
  <si>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</si>
  <si>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</si>
  <si>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</si>
  <si>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</si>
  <si>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</si>
  <si>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</si>
  <si>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</si>
  <si>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</si>
  <si>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</si>
  <si>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</si>
  <si>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</si>
  <si>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</si>
  <si>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</si>
  <si>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</si>
  <si>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</si>
  <si>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</si>
  <si>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</si>
  <si>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</si>
  <si>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</si>
  <si>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</si>
  <si>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</si>
  <si>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</si>
  <si>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</si>
  <si>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</si>
  <si>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</si>
  <si>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</si>
  <si>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</si>
  <si>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</si>
  <si>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</si>
  <si>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</si>
  <si>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</si>
  <si>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</si>
  <si>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</si>
  <si>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</si>
  <si>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</si>
  <si>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</si>
  <si>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</si>
  <si>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</si>
  <si>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</si>
  <si>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</si>
  <si>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</si>
  <si>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</si>
  <si>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</si>
  <si>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</si>
  <si>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</si>
  <si>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</si>
  <si>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</si>
  <si>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</si>
  <si>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</si>
  <si>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</si>
  <si>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</si>
  <si>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</si>
  <si>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</si>
  <si>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</si>
  <si>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</si>
  <si>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</si>
  <si>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</si>
  <si>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</si>
  <si>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</si>
  <si>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</si>
  <si>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</si>
  <si>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</si>
  <si>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</si>
  <si>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</si>
  <si>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</si>
  <si>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</si>
  <si>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</si>
  <si>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</si>
  <si>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</si>
  <si>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</si>
  <si>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</si>
  <si>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</si>
  <si>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</si>
  <si>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</si>
  <si>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</si>
  <si>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</si>
  <si>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</si>
  <si>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</si>
  <si>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</si>
  <si>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</si>
  <si>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</si>
  <si>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</si>
  <si>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</si>
  <si>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</si>
  <si>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</si>
  <si>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</si>
  <si>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</si>
  <si>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</si>
  <si>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</si>
  <si>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</si>
  <si>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</si>
  <si>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</si>
  <si>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</si>
  <si>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</si>
  <si>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</si>
  <si>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</si>
  <si>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</si>
  <si>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</si>
  <si>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</si>
  <si>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</si>
  <si>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</si>
  <si>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</si>
  <si>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</si>
  <si>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</si>
  <si>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</si>
  <si>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</si>
  <si>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</si>
  <si>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</si>
  <si>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</si>
  <si>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</si>
  <si>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</si>
  <si>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</si>
  <si>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</si>
  <si>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</si>
  <si>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</si>
  <si>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</si>
  <si>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</si>
  <si>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</si>
  <si>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</si>
  <si>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</si>
  <si>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</si>
  <si>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</si>
  <si>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</si>
  <si>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</si>
  <si>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</si>
  <si>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</si>
  <si>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</si>
  <si>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</si>
  <si>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</si>
  <si>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</si>
  <si>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</si>
  <si>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</si>
  <si>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</si>
  <si>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</si>
  <si>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</si>
  <si>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</si>
  <si>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</si>
  <si>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</si>
  <si>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</si>
  <si>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</si>
  <si>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</si>
  <si>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</si>
  <si>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</si>
  <si>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</si>
  <si>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</si>
  <si>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</si>
  <si>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</si>
  <si>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</si>
  <si>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</si>
  <si>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</si>
  <si>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</si>
  <si>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</si>
  <si>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</si>
  <si>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</si>
  <si>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</si>
  <si>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</si>
  <si>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</si>
  <si>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</si>
  <si>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</si>
  <si>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</si>
  <si>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</si>
  <si>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</si>
  <si>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</si>
  <si>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</si>
  <si>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</si>
  <si>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</si>
  <si>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</si>
  <si>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</si>
  <si>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</si>
  <si>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</si>
  <si>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</si>
  <si>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</si>
  <si>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</si>
  <si>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</si>
  <si>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</si>
  <si>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</si>
  <si>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</si>
  <si>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</si>
  <si>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</si>
  <si>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</si>
  <si>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</si>
  <si>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</si>
  <si>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</si>
  <si>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</si>
  <si>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</si>
  <si>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</si>
  <si>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</si>
  <si>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</si>
  <si>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</si>
  <si>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</si>
  <si>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</si>
  <si>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</si>
  <si>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</si>
  <si>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</si>
  <si>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</si>
  <si>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</si>
  <si>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</si>
  <si>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</si>
  <si>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</si>
  <si>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</si>
  <si>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</si>
  <si>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</si>
  <si>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</si>
  <si>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</si>
  <si>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</si>
  <si>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</si>
  <si>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</si>
  <si>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</si>
  <si>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</si>
  <si>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</si>
  <si>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</si>
  <si>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</si>
  <si>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</si>
  <si>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</si>
  <si>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</si>
  <si>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</si>
  <si>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</si>
  <si>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</si>
  <si>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</si>
  <si>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</si>
  <si>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</si>
  <si>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</si>
  <si>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</si>
  <si>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</si>
  <si>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</si>
  <si>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</si>
  <si>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</si>
  <si>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</si>
  <si>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</si>
  <si>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</si>
  <si>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</si>
  <si>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</si>
  <si>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</si>
  <si>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</si>
  <si>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</si>
  <si>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</si>
  <si>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</si>
  <si>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</si>
  <si>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</si>
  <si>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</si>
  <si>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</si>
  <si>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</si>
  <si>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</si>
  <si>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</si>
  <si>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</si>
  <si>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</si>
  <si>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</si>
  <si>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</si>
  <si>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</si>
  <si>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</si>
  <si>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</si>
  <si>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</si>
  <si>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</si>
  <si>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</si>
  <si>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</si>
  <si>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</si>
  <si>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</si>
  <si>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</si>
  <si>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</si>
  <si>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</si>
  <si>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</si>
  <si>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</si>
  <si>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</si>
  <si>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</si>
  <si>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</si>
  <si>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</si>
  <si>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</si>
  <si>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</si>
  <si>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</si>
  <si>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</si>
  <si>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</si>
  <si>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</si>
  <si>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</si>
  <si>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</si>
  <si>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</si>
  <si>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</si>
  <si>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</si>
  <si>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</si>
  <si>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</si>
  <si>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</si>
  <si>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</si>
  <si>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</si>
  <si>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</si>
  <si>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</si>
  <si>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</si>
  <si>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</si>
  <si>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</si>
  <si>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</si>
  <si>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</si>
  <si>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</si>
  <si>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</si>
  <si>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</si>
  <si>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</si>
  <si>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</si>
  <si>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</si>
  <si>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</si>
  <si>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</si>
  <si>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</si>
  <si>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</si>
  <si>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</si>
  <si>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</si>
  <si>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</si>
  <si>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</si>
  <si>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</si>
  <si>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</si>
  <si>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</si>
  <si>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</si>
  <si>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</si>
  <si>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</si>
  <si>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</si>
  <si>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</si>
  <si>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</si>
  <si>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</si>
  <si>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</si>
  <si>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</si>
  <si>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</si>
  <si>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</si>
  <si>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</si>
  <si>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</si>
  <si>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</si>
  <si>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</si>
  <si>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</si>
  <si>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</si>
  <si>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</si>
  <si>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</si>
  <si>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</si>
  <si>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</si>
  <si>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</si>
  <si>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</si>
  <si>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</si>
  <si>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</si>
  <si>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</si>
  <si>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</si>
  <si>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</si>
  <si>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</si>
  <si>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</si>
  <si>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</si>
  <si>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</si>
  <si>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</si>
  <si>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</si>
  <si>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</si>
  <si>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</si>
  <si>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</si>
  <si>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</si>
  <si>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</si>
  <si>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</si>
  <si>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</si>
  <si>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</si>
  <si>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</si>
  <si>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</si>
  <si>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</si>
  <si>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</si>
  <si>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</si>
  <si>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</si>
  <si>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</si>
  <si>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</si>
  <si>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</si>
  <si>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</si>
  <si>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</si>
  <si>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</si>
  <si>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</si>
  <si>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</si>
  <si>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</si>
  <si>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</si>
  <si>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</si>
  <si>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</si>
  <si>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</si>
  <si>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</si>
  <si>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</si>
  <si>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</si>
  <si>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</si>
  <si>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</si>
  <si>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</si>
  <si>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</si>
  <si>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</si>
  <si>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</si>
  <si>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</si>
  <si>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</si>
  <si>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</si>
  <si>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</si>
  <si>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</si>
  <si>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</si>
  <si>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</si>
  <si>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</si>
  <si>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</si>
  <si>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</si>
  <si>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</si>
  <si>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</si>
  <si>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</si>
  <si>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</si>
  <si>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</si>
  <si>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</si>
  <si>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</si>
  <si>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</si>
  <si>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</si>
  <si>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</si>
  <si>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</si>
  <si>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</si>
  <si>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</si>
  <si>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</si>
  <si>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</si>
  <si>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</si>
  <si>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</si>
  <si>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</si>
  <si>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</si>
  <si>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</si>
  <si>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</si>
  <si>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</si>
  <si>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</si>
  <si>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</si>
  <si>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</si>
  <si>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</si>
  <si>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</si>
  <si>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</si>
  <si>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</si>
  <si>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</si>
  <si>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</si>
  <si>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</si>
  <si>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</si>
  <si>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</si>
  <si>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</si>
  <si>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</si>
  <si>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</si>
  <si>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</si>
  <si>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</si>
  <si>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</si>
  <si>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</si>
  <si>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</si>
  <si>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</si>
  <si>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</si>
  <si>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</si>
  <si>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</si>
  <si>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</si>
  <si>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</si>
  <si>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</si>
  <si>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</si>
  <si>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</si>
  <si>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</si>
  <si>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</si>
  <si>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</si>
  <si>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</si>
  <si>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</si>
  <si>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</si>
  <si>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</si>
  <si>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</si>
  <si>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</si>
  <si>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</si>
  <si>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</si>
  <si>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</si>
  <si>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</si>
  <si>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</si>
  <si>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</si>
  <si>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</si>
  <si>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</si>
  <si>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</si>
  <si>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</si>
  <si>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</si>
  <si>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</si>
  <si>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</si>
  <si>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</si>
  <si>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</si>
  <si>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</si>
  <si>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</si>
  <si>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</si>
  <si>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</si>
  <si>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</si>
  <si>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</si>
  <si>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</si>
  <si>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</si>
  <si>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</si>
  <si>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</si>
  <si>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</si>
  <si>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</si>
  <si>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</si>
  <si>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</si>
  <si>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</si>
  <si>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</si>
  <si>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</si>
  <si>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</si>
  <si>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</si>
  <si>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</si>
  <si>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</si>
  <si>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</si>
  <si>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</si>
  <si>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</si>
  <si>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</si>
  <si>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</si>
  <si>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</si>
  <si>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</si>
  <si>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</si>
  <si>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</si>
  <si>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</si>
  <si>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</si>
  <si>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</si>
  <si>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</si>
  <si>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</si>
  <si>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</si>
  <si>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</si>
  <si>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</si>
  <si>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</si>
  <si>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</si>
  <si>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</si>
  <si>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</si>
  <si>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</si>
  <si>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</si>
  <si>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</si>
  <si>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</si>
  <si>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</si>
  <si>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</si>
  <si>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</si>
  <si>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</si>
  <si>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</si>
  <si>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</si>
  <si>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</si>
  <si>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</si>
  <si>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</si>
  <si>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</si>
  <si>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</si>
  <si>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</si>
  <si>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</si>
  <si>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</si>
  <si>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</si>
  <si>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</si>
  <si>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</si>
  <si>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</si>
  <si>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</si>
  <si>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</si>
  <si>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</si>
  <si>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</si>
  <si>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</si>
  <si>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</si>
  <si>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</si>
  <si>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</si>
  <si>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</si>
  <si>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</si>
  <si>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</si>
  <si>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</si>
  <si>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</si>
  <si>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</si>
  <si>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</si>
  <si>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</si>
  <si>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</si>
  <si>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</si>
  <si>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</si>
  <si>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</si>
  <si>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</si>
  <si>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</si>
  <si>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</si>
  <si>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</si>
  <si>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</si>
  <si>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</si>
  <si>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</si>
  <si>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</si>
  <si>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</si>
  <si>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</si>
  <si>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</si>
  <si>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</si>
  <si>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</si>
  <si>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</si>
  <si>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</si>
  <si>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</si>
  <si>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</si>
  <si>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</si>
  <si>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</si>
  <si>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</si>
  <si>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</si>
  <si>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</si>
  <si>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</si>
  <si>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</si>
  <si>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</si>
  <si>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</si>
  <si>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</si>
  <si>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</si>
  <si>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</si>
  <si>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</si>
  <si>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</si>
  <si>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</si>
  <si>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</si>
  <si>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</si>
  <si>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</si>
  <si>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</si>
  <si>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</si>
  <si>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</si>
  <si>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</si>
  <si>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</si>
  <si>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</si>
  <si>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</si>
  <si>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</si>
  <si>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</si>
  <si>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</si>
  <si>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</si>
  <si>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</si>
  <si>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</si>
  <si>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</si>
  <si>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</si>
  <si>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</si>
  <si>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</si>
  <si>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</si>
  <si>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</si>
  <si>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</si>
  <si>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</si>
  <si>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</si>
  <si>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</si>
  <si>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</si>
  <si>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</si>
  <si>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</si>
  <si>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</si>
  <si>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</si>
  <si>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</si>
  <si>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</si>
  <si>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</si>
  <si>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</si>
  <si>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</si>
  <si>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</si>
  <si>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</si>
  <si>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</si>
  <si>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</si>
  <si>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</si>
  <si>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</si>
  <si>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</si>
  <si>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</si>
  <si>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</si>
  <si>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</si>
  <si>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</si>
  <si>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</si>
  <si>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</si>
  <si>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</si>
  <si>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</si>
  <si>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</si>
  <si>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</si>
  <si>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</si>
  <si>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</si>
  <si>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</si>
  <si>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</si>
  <si>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</si>
  <si>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</si>
  <si>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</si>
  <si>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</si>
  <si>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</si>
  <si>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</si>
  <si>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</si>
  <si>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</si>
  <si>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</si>
  <si>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</si>
  <si>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</si>
  <si>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</si>
  <si>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</si>
  <si>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</si>
  <si>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</si>
  <si>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</si>
  <si>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</si>
  <si>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</si>
  <si>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</si>
  <si>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</si>
  <si>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</si>
  <si>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</si>
  <si>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</si>
  <si>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</si>
  <si>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</si>
  <si>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</si>
  <si>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</si>
  <si>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</si>
  <si>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</si>
  <si>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</si>
  <si>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</si>
  <si>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</si>
  <si>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</si>
  <si>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</si>
  <si>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</si>
  <si>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</si>
  <si>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</si>
  <si>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</si>
  <si>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</si>
  <si>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</si>
  <si>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</si>
  <si>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</si>
  <si>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</si>
  <si>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</si>
  <si>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</si>
  <si>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</si>
  <si>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</si>
  <si>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</si>
  <si>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</si>
  <si>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</si>
  <si>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</si>
  <si>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</si>
  <si>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</si>
  <si>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</si>
  <si>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</si>
  <si>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</si>
  <si>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</si>
  <si>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</si>
  <si>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</si>
  <si>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</si>
  <si>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</si>
  <si>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</si>
  <si>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</si>
  <si>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</si>
  <si>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</si>
  <si>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</si>
  <si>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</si>
  <si>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</si>
  <si>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</si>
  <si>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</si>
  <si>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</si>
  <si>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</si>
  <si>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</si>
  <si>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</si>
  <si>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</si>
  <si>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</si>
  <si>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</si>
  <si>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</si>
  <si>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</si>
  <si>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</si>
  <si>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</si>
  <si>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</si>
  <si>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</si>
  <si>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</si>
  <si>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</si>
  <si>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</si>
  <si>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</si>
  <si>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</si>
  <si>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</si>
  <si>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</si>
  <si>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</si>
  <si>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</si>
  <si>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</si>
  <si>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</si>
  <si>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</si>
  <si>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</si>
  <si>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</si>
  <si>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</si>
  <si>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</si>
  <si>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</si>
  <si>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</si>
  <si>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</si>
  <si>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</si>
  <si>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</si>
  <si>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</si>
  <si>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</si>
  <si>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</si>
  <si>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</si>
  <si>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</si>
  <si>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</si>
  <si>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</si>
  <si>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</si>
  <si>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</si>
  <si>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</si>
  <si>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</si>
  <si>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</si>
  <si>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</si>
  <si>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</si>
  <si>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</si>
  <si>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</si>
  <si>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</si>
  <si>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</si>
  <si>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</si>
  <si>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</si>
  <si>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</si>
  <si>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</si>
  <si>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</si>
  <si>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</si>
  <si>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</si>
  <si>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</si>
  <si>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</si>
  <si>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</si>
  <si>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</si>
  <si>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</si>
  <si>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</si>
  <si>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</si>
  <si>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</si>
  <si>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</si>
  <si>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</si>
  <si>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</si>
  <si>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</si>
  <si>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</si>
  <si>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</si>
  <si>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</si>
  <si>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</si>
  <si>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</si>
  <si>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</si>
  <si>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</si>
  <si>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</si>
  <si>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</si>
  <si>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</si>
  <si>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</si>
  <si>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</si>
  <si>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</si>
  <si>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</si>
  <si>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</si>
  <si>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</si>
  <si>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</si>
  <si>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</si>
  <si>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</si>
  <si>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</si>
  <si>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</si>
  <si>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</si>
  <si>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</si>
  <si>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</si>
  <si>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</si>
  <si>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</si>
  <si>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</si>
  <si>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</si>
  <si>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</si>
  <si>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</si>
  <si>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</si>
  <si>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</si>
  <si>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</si>
  <si>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</si>
  <si>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</si>
  <si>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</si>
  <si>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</si>
  <si>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</si>
  <si>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</si>
  <si>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</si>
  <si>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</si>
  <si>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</si>
  <si>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</si>
  <si>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</si>
  <si>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</si>
  <si>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</si>
  <si>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</si>
  <si>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</si>
  <si>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</si>
  <si>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</si>
  <si>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</si>
  <si>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</si>
  <si>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</si>
  <si>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</si>
  <si>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</si>
  <si>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</si>
  <si>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</si>
  <si>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</si>
  <si>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</si>
  <si>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</si>
  <si>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</si>
  <si>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</si>
  <si>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</si>
  <si>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</si>
  <si>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</si>
  <si>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</si>
  <si>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</si>
  <si>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</si>
  <si>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</si>
  <si>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</si>
  <si>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</si>
  <si>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</si>
  <si>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</si>
  <si>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</si>
  <si>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</si>
  <si>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</si>
  <si>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</si>
  <si>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</si>
  <si>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</si>
  <si>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</si>
  <si>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</si>
  <si>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</si>
  <si>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</si>
  <si>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</si>
  <si>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</si>
  <si>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</si>
  <si>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</si>
  <si>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</si>
  <si>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</si>
  <si>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</si>
  <si>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</si>
  <si>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</si>
  <si>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</si>
  <si>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</si>
  <si>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</si>
  <si>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</si>
  <si>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</si>
  <si>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</si>
  <si>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</si>
  <si>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</si>
  <si>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</si>
  <si>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</si>
  <si>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</si>
  <si>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</si>
  <si>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</si>
  <si>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</si>
  <si>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</si>
  <si>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</si>
  <si>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</si>
  <si>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</si>
  <si>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</si>
  <si>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</si>
  <si>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</si>
  <si>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</si>
  <si>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</si>
  <si>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</si>
  <si>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</si>
  <si>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</si>
  <si>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</si>
  <si>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</si>
  <si>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</si>
  <si>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</si>
  <si>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</si>
  <si>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</si>
  <si>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</si>
  <si>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</si>
  <si>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</si>
  <si>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</si>
  <si>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</si>
  <si>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</si>
  <si>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</si>
  <si>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</si>
  <si>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</si>
  <si>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</si>
  <si>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</si>
  <si>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</si>
  <si>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</si>
  <si>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</si>
  <si>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</si>
  <si>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</si>
  <si>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</si>
  <si>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</si>
  <si>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</si>
  <si>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</si>
  <si>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</si>
  <si>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</si>
  <si>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</si>
  <si>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</si>
  <si>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</si>
  <si>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</si>
  <si>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</si>
  <si>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</si>
  <si>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</si>
  <si>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</si>
  <si>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</si>
  <si>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</si>
  <si>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</si>
  <si>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</si>
  <si>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</si>
  <si>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</si>
  <si>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</si>
  <si>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</si>
  <si>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</si>
  <si>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</si>
  <si>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</si>
  <si>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</si>
  <si>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</si>
  <si>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</si>
  <si>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</si>
  <si>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</si>
  <si>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</si>
  <si>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</si>
  <si>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</si>
  <si>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</si>
  <si>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</si>
  <si>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</si>
  <si>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</si>
  <si>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</si>
  <si>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</si>
  <si>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</si>
  <si>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</si>
  <si>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</si>
  <si>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</si>
  <si>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</si>
  <si>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</si>
  <si>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</si>
  <si>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</si>
  <si>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</si>
  <si>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</si>
  <si>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</si>
  <si>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</si>
  <si>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</si>
  <si>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</si>
  <si>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</si>
  <si>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</si>
  <si>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</si>
  <si>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</si>
  <si>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</si>
  <si>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</si>
  <si>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</si>
  <si>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</si>
  <si>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</si>
  <si>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</si>
  <si>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</si>
  <si>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</si>
  <si>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</si>
  <si>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</si>
  <si>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</si>
  <si>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</si>
  <si>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</si>
  <si>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</si>
  <si>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</si>
  <si>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</si>
  <si>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</si>
  <si>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</si>
  <si>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</si>
  <si>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</si>
  <si>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</si>
  <si>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</si>
  <si>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</si>
  <si>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</si>
  <si>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</si>
  <si>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</si>
  <si>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</si>
  <si>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</si>
  <si>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</si>
  <si>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</si>
  <si>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</si>
  <si>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</si>
  <si>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</si>
  <si>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</si>
  <si>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</si>
  <si>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</si>
  <si>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</si>
  <si>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</si>
  <si>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</si>
  <si>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</si>
  <si>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</si>
  <si>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</si>
  <si>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</si>
  <si>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</si>
  <si>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</si>
  <si>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</si>
  <si>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</si>
  <si>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</si>
  <si>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</si>
  <si>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</si>
  <si>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</si>
  <si>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</si>
  <si>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</si>
  <si>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</si>
  <si>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</si>
  <si>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</si>
  <si>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</si>
  <si>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</si>
  <si>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</si>
  <si>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</si>
  <si>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</si>
  <si>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</si>
  <si>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</si>
  <si>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</si>
  <si>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</si>
  <si>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</si>
  <si>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</si>
  <si>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</si>
  <si>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</si>
  <si>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</si>
  <si>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</si>
  <si>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</si>
  <si>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</si>
  <si>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</si>
  <si>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</si>
  <si>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</si>
  <si>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</si>
  <si>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</si>
  <si>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</si>
  <si>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</si>
  <si>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</si>
  <si>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</si>
  <si>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</si>
  <si>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</si>
  <si>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</si>
  <si>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</si>
  <si>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</si>
  <si>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</si>
  <si>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</si>
  <si>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</si>
  <si>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</si>
  <si>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</si>
  <si>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</si>
  <si>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</si>
  <si>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</si>
  <si>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</si>
  <si>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</si>
  <si>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</si>
  <si>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</si>
  <si>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</si>
  <si>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</si>
  <si>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</si>
  <si>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</si>
  <si>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</si>
  <si>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</si>
  <si>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</si>
  <si>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</si>
  <si>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</si>
  <si>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</si>
  <si>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</si>
  <si>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</si>
  <si>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</si>
  <si>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</si>
  <si>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</si>
  <si>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</si>
  <si>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</si>
  <si>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</si>
  <si>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</si>
  <si>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</si>
  <si>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</si>
  <si>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</si>
  <si>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</si>
  <si>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</si>
  <si>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</si>
  <si>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</si>
  <si>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</si>
  <si>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</si>
  <si>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</si>
  <si>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</si>
  <si>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</si>
  <si>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</si>
  <si>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</si>
  <si>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</si>
  <si>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</si>
  <si>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</si>
  <si>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</si>
  <si>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</si>
  <si>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</si>
  <si>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</si>
  <si>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</si>
  <si>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</si>
  <si>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</si>
  <si>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</si>
  <si>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</si>
  <si>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</si>
  <si>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</si>
  <si>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</si>
  <si>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</si>
  <si>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</si>
  <si>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</si>
  <si>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</si>
  <si>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</si>
  <si>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</si>
  <si>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</si>
  <si>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</si>
  <si>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</si>
  <si>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</si>
  <si>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</si>
  <si>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</si>
  <si>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</si>
  <si>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</si>
  <si>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</si>
  <si>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</si>
  <si>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</si>
  <si>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</si>
  <si>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</si>
  <si>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</si>
  <si>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</si>
  <si>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</si>
  <si>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</si>
  <si>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</si>
  <si>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</si>
  <si>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</si>
  <si>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</si>
  <si>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</si>
  <si>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</si>
  <si>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</si>
  <si>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</si>
  <si>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</si>
  <si>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</si>
  <si>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</si>
  <si>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</si>
  <si>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</si>
  <si>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</si>
  <si>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</si>
  <si>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</si>
  <si>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</si>
  <si>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</si>
  <si>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</si>
  <si>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</si>
  <si>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</si>
  <si>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</si>
  <si>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</si>
  <si>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</si>
  <si>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</si>
  <si>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</si>
  <si>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</si>
  <si>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</si>
  <si>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</si>
  <si>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</si>
  <si>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</si>
  <si>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</si>
  <si>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</si>
  <si>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</si>
  <si>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</si>
  <si>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</si>
  <si>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</si>
  <si>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</si>
  <si>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</si>
  <si>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</si>
  <si>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</si>
  <si>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</si>
  <si>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</si>
  <si>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</si>
  <si>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</si>
  <si>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</si>
  <si>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</si>
  <si>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</si>
  <si>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</si>
  <si>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</si>
  <si>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</si>
  <si>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</si>
  <si>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</si>
  <si>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</si>
  <si>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</si>
  <si>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</si>
  <si>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</si>
  <si>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</si>
  <si>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</si>
  <si>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</si>
  <si>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</si>
  <si>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</si>
  <si>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</si>
  <si>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</si>
  <si>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</si>
  <si>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</si>
  <si>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</si>
  <si>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</si>
  <si>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</si>
  <si>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</si>
  <si>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</si>
  <si>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</si>
  <si>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</si>
  <si>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</si>
  <si>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</si>
  <si>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</si>
  <si>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</si>
  <si>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</si>
  <si>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</si>
  <si>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</si>
  <si>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</si>
  <si>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</si>
  <si>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</si>
  <si>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</si>
  <si>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</si>
  <si>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</si>
  <si>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</si>
  <si>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</si>
  <si>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</si>
  <si>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</si>
  <si>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</si>
  <si>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</si>
  <si>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</si>
  <si>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</si>
  <si>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</si>
  <si>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</si>
  <si>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</si>
  <si>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</si>
  <si>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</si>
  <si>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</si>
  <si>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</si>
  <si>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</si>
  <si>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</si>
  <si>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</si>
  <si>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</si>
  <si>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</si>
  <si>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</si>
  <si>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</si>
  <si>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</si>
  <si>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</si>
  <si>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</si>
  <si>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</si>
  <si>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</si>
  <si>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</si>
  <si>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</si>
  <si>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</si>
  <si>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</si>
  <si>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</si>
  <si>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</si>
  <si>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</si>
  <si>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</si>
  <si>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</si>
  <si>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</si>
  <si>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</si>
  <si>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</si>
  <si>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</si>
  <si>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</si>
  <si>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</si>
  <si>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</si>
  <si>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</si>
  <si>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</si>
  <si>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</si>
  <si>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</si>
  <si>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</si>
  <si>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</si>
  <si>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</si>
  <si>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</si>
  <si>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</si>
  <si>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</si>
  <si>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</si>
  <si>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</si>
  <si>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</si>
  <si>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</si>
  <si>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</si>
  <si>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</si>
  <si>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</si>
  <si>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</si>
  <si>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</si>
  <si>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</si>
  <si>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</si>
  <si>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</si>
  <si>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</si>
  <si>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</si>
  <si>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</si>
  <si>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</si>
  <si>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</si>
  <si>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</si>
  <si>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</si>
  <si>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</si>
  <si>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</si>
  <si>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</si>
  <si>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</si>
  <si>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</si>
  <si>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</si>
  <si>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</si>
  <si>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</si>
  <si>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</si>
  <si>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</si>
  <si>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</si>
  <si>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</si>
  <si>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</si>
  <si>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</si>
  <si>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</si>
  <si>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</si>
  <si>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</si>
  <si>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</si>
  <si>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</si>
  <si>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</si>
  <si>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</si>
  <si>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</si>
  <si>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</si>
  <si>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</si>
  <si>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</si>
  <si>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</si>
  <si>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</si>
  <si>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</si>
  <si>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</si>
  <si>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</si>
  <si>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</si>
  <si>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</si>
  <si>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</si>
  <si>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</si>
  <si>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</si>
  <si>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</si>
  <si>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</si>
  <si>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</si>
  <si>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</si>
  <si>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</si>
  <si>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</si>
  <si>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</si>
  <si>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</si>
  <si>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</si>
  <si>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</si>
  <si>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</si>
  <si>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</si>
  <si>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</si>
  <si>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</si>
  <si>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</si>
  <si>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</si>
  <si>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</si>
  <si>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</si>
  <si>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</si>
  <si>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</si>
  <si>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</si>
  <si>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</si>
  <si>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</si>
  <si>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</si>
  <si>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</si>
  <si>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</si>
  <si>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</si>
  <si>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</si>
  <si>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</si>
  <si>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</si>
  <si>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</si>
  <si>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</si>
  <si>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</si>
  <si>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</si>
  <si>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</si>
  <si>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</si>
  <si>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</si>
  <si>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</si>
  <si>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</si>
  <si>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</si>
  <si>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</si>
  <si>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</si>
  <si>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</si>
  <si>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</si>
  <si>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</si>
  <si>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</si>
  <si>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</si>
  <si>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</si>
  <si>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</si>
  <si>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</si>
  <si>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</si>
  <si>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</si>
  <si>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</si>
  <si>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</si>
  <si>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</si>
  <si>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</si>
  <si>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</si>
  <si>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</si>
  <si>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</si>
  <si>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</si>
  <si>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</si>
  <si>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</si>
  <si>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</si>
  <si>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</si>
  <si>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</si>
  <si>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</si>
  <si>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</si>
  <si>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</si>
  <si>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</si>
  <si>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</si>
  <si>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</si>
  <si>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</si>
  <si>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</si>
  <si>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</si>
  <si>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</si>
  <si>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</si>
  <si>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</si>
  <si>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</si>
  <si>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</si>
  <si>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</si>
  <si>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</si>
  <si>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</si>
  <si>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</si>
  <si>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</si>
  <si>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</si>
  <si>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</si>
  <si>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</si>
  <si>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</si>
  <si>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</si>
  <si>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</si>
  <si>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</si>
  <si>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</si>
  <si>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</si>
  <si>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</si>
  <si>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</si>
  <si>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</si>
  <si>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</si>
  <si>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</si>
  <si>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</si>
  <si>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</si>
  <si>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</si>
  <si>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</si>
  <si>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</si>
  <si>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</si>
  <si>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</si>
  <si>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</si>
  <si>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</si>
  <si>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</si>
  <si>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</si>
  <si>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</si>
  <si>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</si>
  <si>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</si>
  <si>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</si>
  <si>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</si>
  <si>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</si>
  <si>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</si>
  <si>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</si>
  <si>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</si>
  <si>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</si>
  <si>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</si>
  <si>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</si>
  <si>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</si>
  <si>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</si>
  <si>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</si>
  <si>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</si>
  <si>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</si>
  <si>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</si>
  <si>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</si>
  <si>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</si>
  <si>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</si>
  <si>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</si>
  <si>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</si>
  <si>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</si>
  <si>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</si>
  <si>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</si>
  <si>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</si>
  <si>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</si>
  <si>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</si>
  <si>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</si>
  <si>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</si>
  <si>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</si>
  <si>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</si>
  <si>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</si>
  <si>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</si>
  <si>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</si>
  <si>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</si>
  <si>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</si>
  <si>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</si>
  <si>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</si>
  <si>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</si>
  <si>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</si>
  <si>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</si>
  <si>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</si>
  <si>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</si>
  <si>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</si>
  <si>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</si>
  <si>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</si>
  <si>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</si>
  <si>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</si>
  <si>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</si>
  <si>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</si>
  <si>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</si>
  <si>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</si>
  <si>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</si>
  <si>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</si>
  <si>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</si>
  <si>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</si>
  <si>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</si>
  <si>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</si>
  <si>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</si>
  <si>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</si>
  <si>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</si>
  <si>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</si>
  <si>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</si>
  <si>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</si>
  <si>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</si>
  <si>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</si>
  <si>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</si>
  <si>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</si>
  <si>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</si>
  <si>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</si>
  <si>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</si>
  <si>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</si>
  <si>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</si>
  <si>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</si>
  <si>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</si>
  <si>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</si>
  <si>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</si>
  <si>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</si>
  <si>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</si>
  <si>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</si>
  <si>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</si>
  <si>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</si>
  <si>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</si>
  <si>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</si>
  <si>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</si>
  <si>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</si>
  <si>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</si>
  <si>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</si>
  <si>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</si>
  <si>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</si>
  <si>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</si>
  <si>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</si>
  <si>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</si>
  <si>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</si>
  <si>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</si>
  <si>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</si>
  <si>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</si>
  <si>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</si>
  <si>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</si>
  <si>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</si>
  <si>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</si>
  <si>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</si>
  <si>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</si>
  <si>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</si>
  <si>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</si>
  <si>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</si>
  <si>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</si>
  <si>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</si>
  <si>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</si>
  <si>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</si>
  <si>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</si>
  <si>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</si>
  <si>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</si>
  <si>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</si>
  <si>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</si>
  <si>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</si>
  <si>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</si>
  <si>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</si>
  <si>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</si>
  <si>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</si>
  <si>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</si>
  <si>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</si>
  <si>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</si>
  <si>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</si>
  <si>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</si>
  <si>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</si>
  <si>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</si>
  <si>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</si>
  <si>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</si>
  <si>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</si>
  <si>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</si>
  <si>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</si>
  <si>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</si>
  <si>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</si>
  <si>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</si>
  <si>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</si>
  <si>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</si>
  <si>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</si>
  <si>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</si>
  <si>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</si>
  <si>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</si>
  <si>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</si>
  <si>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</si>
  <si>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</si>
  <si>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</si>
  <si>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</si>
  <si>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</si>
  <si>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</si>
  <si>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</si>
  <si>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</si>
  <si>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</si>
  <si>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</si>
  <si>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</si>
  <si>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</si>
  <si>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</si>
  <si>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</si>
  <si>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</si>
  <si>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</si>
  <si>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</si>
  <si>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</si>
  <si>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</si>
  <si>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</si>
  <si>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</si>
  <si>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</si>
  <si>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</si>
  <si>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</si>
  <si>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</si>
  <si>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</si>
  <si>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</si>
  <si>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</si>
  <si>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</si>
  <si>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</si>
  <si>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</si>
  <si>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</si>
  <si>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</si>
  <si>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</si>
  <si>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</si>
  <si>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</si>
  <si>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</si>
  <si>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</si>
  <si>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</si>
  <si>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</si>
  <si>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</si>
  <si>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</si>
  <si>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</si>
  <si>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</si>
  <si>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</si>
  <si>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</si>
  <si>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</si>
  <si>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</si>
  <si>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</si>
  <si>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</si>
  <si>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</si>
  <si>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</si>
  <si>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</si>
  <si>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</si>
  <si>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</si>
  <si>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</si>
  <si>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</si>
  <si>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</si>
  <si>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</si>
  <si>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</si>
  <si>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</si>
  <si>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</si>
  <si>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</si>
  <si>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</si>
  <si>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</si>
  <si>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</si>
  <si>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</si>
  <si>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</si>
  <si>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</si>
  <si>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</si>
  <si>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</si>
  <si>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</si>
  <si>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</si>
  <si>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</si>
  <si>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</si>
  <si>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</si>
  <si>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</si>
  <si>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</si>
  <si>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</si>
  <si>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</si>
  <si>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</si>
  <si>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</si>
  <si>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</si>
  <si>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</si>
  <si>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</si>
  <si>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</si>
  <si>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</si>
  <si>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</si>
  <si>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</si>
  <si>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</si>
  <si>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</si>
  <si>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</si>
  <si>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</si>
  <si>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</si>
  <si>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</si>
  <si>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</si>
  <si>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</si>
  <si>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</si>
  <si>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</si>
  <si>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</si>
  <si>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</si>
  <si>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</si>
  <si>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</si>
  <si>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</si>
  <si>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</si>
  <si>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</si>
  <si>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</si>
  <si>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</si>
  <si>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</si>
  <si>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</si>
  <si>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</si>
  <si>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</si>
  <si>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</si>
  <si>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</si>
  <si>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</si>
  <si>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</si>
  <si>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</si>
  <si>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</si>
  <si>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</si>
  <si>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</si>
  <si>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</si>
  <si>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</si>
  <si>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</si>
  <si>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</si>
  <si>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</si>
  <si>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</si>
  <si>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</si>
  <si>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</si>
  <si>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</si>
  <si>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</si>
  <si>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</si>
  <si>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</si>
  <si>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</si>
  <si>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</si>
  <si>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</si>
  <si>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</si>
  <si>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</si>
  <si>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</si>
  <si>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</si>
  <si>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</si>
  <si>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</si>
  <si>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</si>
  <si>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</si>
  <si>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</si>
  <si>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</si>
  <si>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</si>
  <si>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</si>
  <si>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</si>
  <si>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</si>
  <si>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</si>
  <si>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</si>
  <si>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</si>
  <si>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</si>
  <si>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</si>
  <si>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</si>
  <si>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</si>
  <si>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</si>
  <si>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</si>
  <si>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</si>
  <si>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</si>
  <si>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</si>
  <si>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</si>
  <si>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</si>
  <si>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</si>
  <si>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</si>
  <si>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</si>
  <si>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</si>
  <si>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</si>
  <si>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</si>
  <si>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</si>
  <si>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</si>
  <si>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</si>
  <si>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</si>
  <si>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</si>
  <si>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</si>
  <si>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</si>
  <si>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</si>
  <si>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</si>
  <si>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</si>
  <si>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</si>
  <si>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</si>
  <si>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</si>
  <si>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</si>
  <si>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</si>
  <si>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</si>
  <si>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</si>
  <si>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</si>
  <si>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</si>
  <si>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</si>
  <si>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</si>
  <si>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</si>
  <si>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</si>
  <si>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</si>
  <si>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</si>
  <si>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</si>
  <si>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</si>
  <si>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</si>
  <si>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</si>
  <si>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</si>
  <si>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</si>
  <si>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</si>
  <si>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</si>
  <si>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</si>
  <si>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</si>
  <si>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</si>
  <si>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</si>
  <si>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</si>
  <si>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</si>
  <si>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</si>
  <si>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</si>
  <si>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</si>
  <si>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</si>
  <si>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</si>
  <si>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</si>
  <si>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</si>
  <si>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</si>
  <si>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</si>
  <si>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</si>
  <si>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</si>
  <si>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</si>
  <si>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</si>
  <si>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</si>
  <si>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</si>
  <si>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</si>
  <si>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</si>
  <si>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</si>
  <si>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</si>
  <si>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</si>
  <si>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</si>
  <si>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</si>
  <si>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</si>
  <si>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</si>
  <si>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</si>
  <si>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</si>
  <si>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</si>
  <si>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</si>
  <si>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</si>
  <si>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</si>
  <si>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</si>
  <si>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</si>
  <si>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</si>
  <si>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</si>
  <si>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</si>
  <si>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</si>
  <si>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</si>
  <si>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</si>
  <si>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</si>
  <si>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</si>
  <si>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</si>
  <si>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</si>
  <si>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</si>
  <si>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</si>
  <si>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</si>
  <si>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</si>
  <si>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</si>
  <si>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</si>
  <si>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</si>
  <si>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</si>
  <si>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</si>
  <si>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</si>
  <si>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</si>
  <si>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</si>
  <si>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</si>
  <si>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</si>
  <si>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</si>
  <si>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</si>
  <si>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</si>
  <si>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</si>
  <si>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</si>
  <si>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</si>
  <si>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</si>
  <si>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</si>
  <si>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</si>
  <si>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</si>
  <si>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</si>
  <si>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</si>
  <si>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</si>
  <si>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</si>
  <si>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</si>
  <si>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</si>
  <si>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</si>
  <si>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</si>
  <si>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</si>
  <si>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</si>
  <si>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</si>
  <si>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</si>
  <si>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</si>
  <si>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</si>
  <si>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</si>
  <si>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</si>
  <si>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</si>
  <si>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</si>
  <si>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</si>
  <si>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</si>
  <si>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</si>
  <si>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</si>
  <si>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</si>
  <si>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</si>
  <si>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</si>
  <si>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</si>
  <si>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</si>
  <si>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</si>
  <si>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</si>
  <si>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</si>
  <si>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</si>
  <si>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</si>
  <si>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</si>
  <si>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</si>
  <si>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</si>
  <si>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</si>
  <si>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</si>
  <si>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</si>
  <si>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</si>
  <si>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</si>
  <si>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</si>
  <si>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</si>
  <si>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</si>
  <si>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</si>
  <si>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</si>
  <si>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</si>
  <si>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</si>
  <si>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</si>
  <si>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</si>
  <si>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</si>
  <si>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</si>
  <si>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</si>
  <si>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</si>
  <si>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</si>
  <si>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</si>
  <si>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</si>
  <si>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</si>
  <si>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</si>
  <si>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</si>
  <si>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</si>
  <si>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</si>
  <si>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</si>
  <si>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</si>
  <si>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</si>
  <si>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</si>
  <si>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</si>
  <si>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</si>
  <si>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</si>
  <si>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</si>
  <si>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</si>
  <si>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</si>
  <si>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</si>
  <si>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</si>
  <si>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</si>
  <si>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</si>
  <si>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</si>
  <si>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</si>
  <si>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</si>
  <si>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</si>
  <si>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</si>
  <si>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</si>
  <si>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</si>
  <si>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</si>
  <si>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</si>
  <si>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</si>
  <si>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</si>
  <si>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</si>
  <si>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</si>
  <si>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</si>
  <si>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</si>
  <si>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</si>
  <si>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</si>
  <si>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</si>
  <si>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</si>
  <si>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</si>
  <si>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</si>
  <si>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</si>
  <si>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</si>
  <si>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</si>
  <si>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</si>
  <si>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</si>
  <si>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</si>
  <si>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</si>
  <si>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</si>
  <si>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</si>
  <si>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</si>
  <si>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</si>
  <si>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</si>
  <si>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</si>
  <si>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</si>
  <si>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</si>
  <si>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</si>
  <si>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</si>
  <si>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</si>
  <si>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</si>
  <si>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</si>
  <si>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</si>
  <si>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</si>
  <si>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</si>
  <si>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</si>
  <si>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</si>
  <si>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</si>
  <si>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</si>
  <si>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</si>
  <si>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</si>
  <si>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</si>
  <si>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</si>
  <si>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</si>
  <si>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</si>
  <si>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</si>
  <si>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</si>
  <si>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</si>
  <si>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</si>
  <si>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</si>
  <si>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</si>
  <si>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</si>
  <si>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</si>
  <si>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</si>
  <si>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</si>
  <si>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</si>
  <si>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</si>
  <si>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</si>
  <si>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</si>
  <si>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</si>
  <si>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</si>
  <si>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</si>
  <si>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</si>
  <si>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</si>
  <si>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</si>
  <si>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</si>
  <si>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</si>
  <si>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</si>
  <si>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</si>
  <si>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</si>
  <si>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</si>
  <si>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</si>
  <si>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</si>
  <si>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</si>
  <si>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</si>
  <si>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</si>
  <si>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</si>
  <si>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</si>
  <si>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</si>
  <si>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</si>
  <si>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</si>
  <si>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</si>
  <si>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</si>
  <si>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</si>
  <si>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</si>
  <si>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</si>
  <si>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</si>
  <si>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</si>
  <si>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</si>
  <si>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</si>
  <si>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</si>
  <si>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</si>
  <si>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</si>
  <si>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</si>
  <si>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</si>
  <si>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</si>
  <si>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</si>
  <si>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</si>
  <si>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</si>
  <si>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</si>
  <si>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</si>
  <si>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</si>
  <si>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</si>
  <si>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</si>
  <si>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</si>
  <si>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</si>
  <si>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</si>
  <si>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</si>
  <si>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</si>
  <si>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</si>
  <si>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</si>
  <si>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</si>
  <si>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</si>
  <si>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</si>
  <si>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</si>
  <si>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</si>
  <si>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</si>
  <si>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</si>
  <si>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</si>
  <si>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</si>
  <si>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</si>
  <si>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</si>
  <si>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</si>
  <si>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</si>
  <si>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</si>
  <si>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</si>
  <si>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</si>
  <si>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</si>
  <si>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</si>
  <si>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</si>
  <si>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</si>
  <si>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</si>
  <si>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</si>
  <si>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</si>
  <si>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</si>
  <si>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</si>
  <si>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</si>
  <si>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</si>
  <si>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</si>
  <si>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</si>
  <si>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</si>
  <si>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</si>
  <si>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</si>
  <si>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</si>
  <si>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</si>
  <si>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</si>
  <si>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</si>
  <si>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</si>
  <si>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</si>
  <si>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</si>
  <si>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</si>
  <si>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</si>
  <si>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</si>
  <si>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</si>
  <si>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</si>
  <si>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</si>
  <si>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</si>
  <si>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</si>
  <si>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</si>
  <si>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</si>
  <si>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</si>
  <si>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</si>
  <si>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</si>
  <si>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</si>
  <si>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</si>
  <si>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</si>
  <si>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</si>
  <si>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</si>
  <si>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</si>
  <si>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</si>
  <si>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</si>
  <si>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</si>
  <si>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</si>
  <si>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</si>
  <si>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</si>
  <si>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</si>
  <si>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</si>
  <si>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</si>
  <si>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</si>
  <si>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</si>
  <si>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</si>
  <si>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</si>
  <si>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</si>
  <si>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</si>
  <si>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</si>
  <si>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</si>
  <si>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</si>
  <si>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</si>
  <si>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</si>
  <si>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</si>
  <si>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</si>
  <si>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</si>
  <si>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</si>
  <si>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</si>
  <si>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</si>
  <si>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</si>
  <si>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</si>
  <si>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</si>
  <si>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</si>
  <si>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</si>
  <si>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</si>
  <si>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</si>
  <si>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</si>
  <si>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</si>
  <si>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</si>
  <si>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</si>
  <si>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</si>
  <si>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</si>
  <si>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</si>
  <si>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</si>
  <si>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</si>
  <si>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</si>
  <si>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</si>
  <si>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</si>
  <si>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</si>
  <si>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</si>
  <si>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</si>
  <si>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</si>
  <si>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</si>
  <si>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</si>
  <si>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</si>
  <si>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</si>
  <si>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</si>
  <si>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</si>
  <si>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</si>
  <si>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</si>
  <si>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</si>
  <si>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</si>
  <si>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</si>
  <si>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</si>
  <si>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</si>
  <si>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</si>
  <si>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</si>
  <si>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</si>
  <si>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</si>
  <si>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</si>
  <si>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</si>
  <si>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</si>
  <si>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</si>
  <si>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</si>
  <si>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</si>
  <si>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</si>
  <si>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</si>
  <si>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</si>
  <si>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</si>
  <si>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</si>
  <si>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</si>
  <si>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</si>
  <si>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</si>
  <si>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</si>
  <si>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</si>
  <si>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</si>
  <si>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</si>
  <si>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</si>
  <si>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</si>
  <si>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</si>
  <si>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</si>
  <si>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</si>
  <si>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</si>
  <si>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</si>
  <si>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</si>
  <si>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</si>
  <si>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</si>
  <si>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</si>
  <si>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</si>
  <si>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</si>
  <si>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</si>
  <si>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</si>
  <si>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</si>
  <si>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</si>
  <si>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</si>
  <si>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</si>
  <si>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</si>
  <si>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</si>
  <si>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</si>
  <si>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</si>
  <si>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</si>
  <si>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</si>
  <si>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</si>
  <si>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</si>
  <si>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</si>
  <si>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</si>
  <si>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</si>
  <si>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</si>
  <si>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</si>
  <si>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</si>
  <si>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</si>
  <si>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</si>
  <si>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</si>
  <si>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</si>
  <si>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</si>
  <si>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</si>
  <si>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</si>
  <si>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</si>
  <si>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</si>
  <si>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</si>
  <si>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</si>
  <si>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</si>
  <si>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</si>
  <si>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</si>
  <si>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</si>
  <si>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</si>
  <si>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</si>
  <si>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</si>
  <si>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</si>
  <si>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</si>
  <si>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</si>
  <si>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</si>
  <si>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</si>
  <si>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</si>
  <si>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</si>
  <si>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</si>
  <si>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</si>
  <si>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</si>
  <si>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</si>
  <si>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</si>
  <si>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</si>
  <si>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</si>
  <si>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</si>
  <si>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</si>
  <si>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</si>
  <si>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</si>
  <si>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</si>
  <si>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</si>
  <si>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</si>
  <si>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</si>
  <si>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</si>
  <si>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</si>
  <si>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</si>
  <si>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</si>
  <si>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</si>
  <si>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</si>
  <si>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</si>
  <si>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</si>
  <si>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</si>
  <si>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</si>
  <si>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</si>
  <si>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</si>
  <si>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</si>
  <si>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</si>
  <si>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</si>
  <si>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</si>
  <si>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</si>
  <si>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</si>
  <si>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</si>
  <si>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</si>
  <si>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</si>
  <si>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</si>
  <si>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</si>
  <si>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</si>
  <si>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</si>
  <si>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</si>
  <si>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</si>
  <si>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</si>
  <si>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</si>
  <si>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</si>
  <si>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</si>
  <si>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</si>
  <si>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</si>
  <si>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</si>
  <si>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</si>
  <si>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</si>
  <si>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</si>
  <si>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</si>
  <si>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</si>
  <si>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</si>
  <si>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</si>
  <si>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</si>
  <si>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</si>
  <si>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</si>
  <si>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</si>
  <si>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</si>
  <si>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</si>
  <si>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</si>
  <si>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</si>
  <si>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</si>
  <si>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</si>
  <si>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</si>
  <si>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</si>
  <si>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</si>
  <si>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</si>
  <si>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</si>
  <si>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</si>
  <si>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</si>
  <si>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</si>
  <si>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</si>
  <si>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</si>
  <si>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</si>
  <si>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</si>
  <si>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</si>
  <si>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</si>
  <si>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</si>
  <si>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</si>
  <si>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</si>
  <si>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</si>
  <si>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</si>
  <si>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</si>
  <si>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</si>
  <si>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</si>
  <si>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</si>
  <si>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</si>
  <si>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</si>
  <si>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</si>
  <si>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</si>
  <si>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</si>
  <si>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</si>
  <si>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</si>
  <si>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</si>
  <si>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</si>
  <si>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</si>
  <si>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</si>
  <si>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</si>
  <si>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</si>
  <si>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</si>
  <si>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</si>
  <si>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</si>
  <si>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</si>
  <si>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</si>
  <si>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</si>
  <si>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</si>
  <si>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</si>
  <si>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</si>
  <si>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</si>
  <si>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</si>
  <si>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</si>
  <si>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</si>
  <si>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</si>
  <si>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</si>
  <si>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</si>
  <si>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</si>
  <si>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</si>
  <si>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</si>
  <si>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</si>
  <si>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</si>
  <si>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</si>
  <si>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</si>
  <si>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</si>
  <si>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</si>
  <si>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</si>
  <si>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</si>
  <si>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</si>
  <si>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</si>
  <si>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</si>
  <si>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</si>
  <si>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</si>
  <si>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</si>
  <si>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</si>
  <si>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</si>
  <si>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</si>
  <si>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</si>
  <si>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</si>
  <si>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</si>
  <si>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</si>
  <si>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</si>
  <si>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</si>
  <si>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</si>
  <si>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</si>
  <si>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</si>
  <si>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</si>
  <si>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</si>
  <si>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</si>
  <si>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</si>
  <si>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</si>
  <si>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</si>
  <si>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</si>
  <si>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</si>
  <si>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</si>
  <si>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</si>
  <si>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</si>
  <si>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</si>
  <si>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</si>
  <si>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</si>
  <si>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</si>
  <si>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</si>
  <si>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</si>
  <si>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</si>
  <si>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</si>
  <si>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</si>
  <si>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</si>
  <si>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</si>
  <si>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</si>
  <si>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</si>
  <si>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</si>
  <si>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</si>
  <si>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</si>
  <si>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</si>
  <si>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</si>
  <si>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</si>
  <si>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</si>
  <si>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</si>
  <si>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</si>
  <si>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</si>
  <si>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</si>
  <si>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</si>
  <si>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</si>
  <si>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</si>
  <si>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</si>
  <si>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</si>
  <si>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</si>
  <si>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</si>
  <si>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</si>
  <si>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</si>
  <si>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</si>
  <si>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</si>
  <si>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</si>
  <si>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</si>
  <si>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</si>
  <si>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</si>
  <si>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</si>
  <si>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</si>
  <si>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</si>
  <si>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</si>
  <si>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</si>
  <si>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</si>
  <si>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</si>
  <si>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</si>
  <si>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</si>
  <si>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</si>
  <si>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</si>
  <si>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</si>
  <si>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</si>
  <si>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</si>
  <si>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</si>
  <si>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</si>
  <si>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</si>
  <si>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</si>
  <si>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</si>
  <si>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</si>
  <si>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</si>
  <si>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</si>
  <si>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</si>
  <si>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</si>
  <si>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</si>
  <si>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</si>
  <si>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</si>
  <si>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</si>
  <si>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</si>
  <si>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</si>
  <si>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</si>
  <si>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</si>
  <si>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</si>
  <si>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</si>
  <si>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</si>
  <si>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</si>
  <si>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</si>
  <si>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</si>
  <si>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</si>
  <si>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</si>
  <si>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</si>
  <si>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</si>
  <si>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</si>
  <si>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</si>
  <si>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</si>
  <si>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</si>
  <si>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</si>
  <si>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</si>
  <si>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</si>
  <si>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</si>
  <si>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</si>
  <si>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</si>
  <si>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</si>
  <si>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</si>
  <si>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</si>
  <si>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</si>
  <si>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</si>
  <si>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</si>
  <si>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</si>
  <si>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</si>
  <si>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</si>
  <si>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</si>
  <si>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</si>
  <si>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</si>
  <si>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</si>
  <si>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</si>
  <si>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</si>
  <si>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</si>
  <si>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</si>
  <si>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</si>
  <si>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</si>
  <si>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</si>
  <si>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</si>
  <si>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</si>
  <si>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</si>
  <si>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</si>
  <si>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</si>
  <si>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</si>
  <si>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</si>
  <si>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</si>
  <si>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</si>
  <si>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</si>
  <si>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</si>
  <si>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</si>
  <si>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</si>
  <si>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</si>
  <si>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</si>
  <si>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</si>
  <si>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</si>
  <si>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</si>
  <si>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</si>
  <si>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</si>
  <si>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</si>
  <si>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</si>
  <si>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</si>
  <si>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</si>
  <si>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</si>
  <si>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</si>
  <si>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</si>
  <si>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</si>
  <si>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</si>
  <si>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</si>
  <si>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</si>
  <si>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</si>
  <si>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</si>
  <si>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</si>
  <si>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</si>
  <si>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</si>
  <si>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</si>
  <si>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</si>
  <si>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</si>
  <si>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</si>
  <si>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</si>
  <si>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</si>
  <si>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</si>
  <si>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</si>
  <si>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</si>
  <si>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</si>
  <si>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</si>
  <si>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</si>
  <si>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</si>
  <si>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</si>
  <si>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</si>
  <si>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</si>
  <si>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</si>
  <si>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</si>
  <si>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</si>
  <si>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</si>
  <si>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</si>
  <si>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</si>
  <si>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</si>
  <si>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</si>
  <si>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</si>
  <si>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</si>
  <si>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</si>
  <si>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</si>
  <si>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</si>
  <si>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</si>
  <si>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</si>
  <si>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</si>
  <si>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</si>
  <si>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</si>
  <si>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</si>
  <si>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</si>
  <si>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</si>
  <si>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</si>
  <si>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</si>
  <si>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</si>
  <si>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</si>
  <si>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</si>
  <si>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</si>
  <si>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</si>
  <si>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</si>
  <si>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</si>
  <si>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</si>
  <si>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</si>
  <si>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</si>
  <si>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</si>
  <si>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</si>
  <si>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</si>
  <si>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</si>
  <si>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</si>
  <si>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</si>
  <si>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</si>
  <si>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</si>
  <si>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</si>
  <si>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</si>
  <si>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</si>
  <si>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</si>
  <si>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</si>
  <si>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</si>
  <si>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</si>
  <si>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</si>
  <si>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</si>
  <si>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</si>
  <si>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</si>
  <si>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</si>
  <si>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</si>
  <si>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</si>
  <si>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</si>
  <si>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</si>
  <si>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</si>
  <si>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</si>
  <si>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</si>
  <si>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</si>
  <si>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</si>
  <si>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</si>
  <si>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</si>
  <si>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</si>
  <si>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</si>
  <si>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</si>
  <si>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</si>
  <si>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</si>
  <si>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</si>
  <si>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</si>
  <si>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</si>
  <si>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</si>
  <si>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</si>
  <si>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</si>
  <si>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</si>
  <si>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</si>
  <si>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</si>
  <si>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</si>
  <si>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</si>
  <si>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</si>
  <si>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</si>
  <si>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</si>
  <si>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</si>
  <si>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</si>
  <si>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</si>
  <si>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</si>
  <si>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</si>
  <si>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</si>
  <si>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</si>
  <si>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</si>
  <si>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</si>
  <si>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</si>
  <si>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</si>
  <si>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</si>
  <si>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</si>
  <si>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</si>
  <si>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</si>
  <si>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</si>
  <si>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</si>
  <si>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</si>
  <si>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</si>
  <si>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</si>
  <si>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</si>
  <si>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</si>
  <si>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</si>
  <si>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</si>
  <si>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</si>
  <si>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</si>
  <si>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</si>
  <si>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</si>
  <si>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</si>
  <si>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</si>
  <si>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</si>
  <si>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</si>
  <si>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</si>
  <si>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</si>
  <si>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</si>
  <si>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</si>
  <si>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</si>
  <si>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</si>
  <si>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</si>
  <si>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</si>
  <si>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</si>
  <si>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</si>
  <si>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</si>
  <si>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</si>
  <si>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</si>
  <si>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</si>
  <si>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</si>
  <si>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</si>
  <si>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</si>
  <si>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</si>
  <si>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</si>
  <si>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</si>
  <si>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</si>
  <si>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</si>
  <si>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</si>
  <si>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</si>
  <si>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</si>
  <si>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</si>
  <si>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</si>
  <si>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</si>
  <si>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</si>
  <si>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</si>
  <si>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</si>
  <si>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</si>
  <si>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</si>
  <si>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</si>
  <si>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</si>
  <si>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</si>
  <si>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</si>
  <si>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</si>
  <si>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</si>
  <si>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</si>
  <si>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</si>
  <si>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</si>
  <si>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</si>
  <si>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</si>
  <si>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</si>
  <si>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</si>
  <si>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</si>
  <si>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</si>
  <si>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</si>
  <si>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</si>
  <si>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</si>
  <si>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</si>
  <si>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</si>
  <si>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</si>
  <si>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</si>
  <si>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</si>
  <si>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</si>
  <si>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</si>
  <si>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</si>
  <si>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</si>
  <si>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</si>
  <si>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</si>
  <si>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</si>
  <si>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</si>
  <si>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</si>
  <si>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</si>
  <si>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</si>
  <si>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</si>
  <si>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</si>
  <si>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</si>
  <si>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</si>
  <si>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</si>
  <si>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</si>
  <si>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</si>
  <si>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</si>
  <si>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</si>
  <si>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</si>
  <si>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</si>
  <si>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</si>
  <si>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</si>
  <si>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</si>
  <si>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</si>
  <si>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</si>
  <si>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</si>
  <si>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</si>
  <si>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</si>
  <si>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</si>
  <si>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</si>
  <si>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</si>
  <si>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</si>
  <si>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</si>
  <si>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</si>
  <si>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</si>
  <si>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</si>
  <si>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</si>
  <si>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</si>
  <si>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</si>
  <si>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</si>
  <si>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</si>
  <si>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</si>
  <si>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</si>
  <si>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</si>
  <si>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</si>
  <si>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</si>
  <si>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</si>
  <si>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</si>
  <si>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</si>
  <si>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</si>
  <si>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</si>
  <si>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</si>
  <si>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</si>
  <si>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</si>
  <si>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</si>
  <si>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</si>
  <si>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</si>
  <si>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</si>
  <si>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</si>
  <si>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</si>
  <si>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</si>
  <si>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</si>
  <si>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</si>
  <si>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</si>
  <si>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</si>
  <si>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</si>
  <si>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</si>
  <si>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</si>
  <si>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</si>
  <si>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</si>
  <si>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</si>
  <si>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</si>
  <si>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</si>
  <si>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</si>
  <si>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</si>
  <si>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</si>
  <si>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</si>
  <si>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</si>
  <si>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</si>
  <si>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</si>
  <si>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</si>
  <si>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</si>
  <si>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</si>
  <si>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</si>
  <si>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</si>
  <si>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</si>
  <si>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</si>
  <si>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</si>
  <si>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</si>
  <si>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</si>
  <si>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</si>
  <si>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</si>
  <si>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</si>
  <si>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</si>
  <si>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</si>
  <si>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</si>
  <si>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</si>
  <si>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</si>
  <si>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</si>
  <si>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</si>
  <si>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</si>
  <si>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</si>
  <si>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</si>
  <si>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</si>
  <si>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</si>
  <si>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</si>
  <si>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</si>
  <si>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</si>
  <si>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</si>
  <si>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</si>
  <si>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</si>
  <si>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</si>
  <si>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</si>
  <si>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</si>
  <si>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</si>
  <si>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</si>
  <si>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</si>
  <si>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</si>
  <si>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</si>
  <si>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</si>
  <si>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</si>
  <si>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</si>
  <si>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</si>
  <si>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</si>
  <si>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</si>
  <si>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</si>
  <si>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</si>
  <si>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</si>
  <si>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</si>
  <si>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</si>
  <si>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</si>
  <si>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</si>
  <si>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</si>
  <si>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</si>
  <si>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</si>
  <si>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</si>
  <si>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</si>
  <si>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</si>
  <si>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</si>
  <si>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</si>
  <si>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</si>
  <si>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</si>
  <si>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</si>
  <si>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</si>
  <si>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</si>
  <si>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</si>
  <si>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</si>
  <si>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</si>
  <si>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</si>
  <si>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</si>
  <si>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</si>
  <si>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</si>
  <si>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</si>
  <si>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</si>
  <si>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</si>
  <si>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</si>
  <si>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</si>
  <si>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</si>
  <si>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</si>
  <si>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</si>
  <si>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</si>
  <si>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</si>
  <si>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</si>
  <si>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</si>
  <si>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</si>
  <si>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</si>
  <si>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</si>
  <si>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</si>
  <si>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</si>
  <si>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</si>
  <si>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</si>
  <si>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</si>
  <si>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</si>
  <si>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</si>
  <si>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</si>
  <si>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</si>
  <si>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</si>
  <si>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</si>
  <si>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</si>
  <si>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</si>
  <si>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</si>
  <si>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</si>
  <si>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</si>
  <si>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</si>
  <si>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</si>
  <si>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</si>
  <si>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</si>
  <si>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</si>
  <si>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</si>
  <si>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</si>
  <si>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</si>
  <si>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</si>
  <si>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</si>
  <si>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</si>
  <si>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</si>
  <si>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</si>
  <si>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</si>
  <si>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</si>
  <si>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</si>
  <si>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</si>
  <si>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</si>
  <si>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</si>
  <si>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</si>
  <si>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</si>
  <si>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</si>
  <si>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</si>
  <si>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</si>
  <si>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</si>
  <si>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</si>
  <si>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</si>
  <si>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</si>
  <si>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</si>
  <si>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</si>
  <si>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</si>
  <si>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</si>
  <si>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</si>
  <si>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</si>
  <si>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</si>
  <si>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</si>
  <si>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</si>
  <si>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</si>
  <si>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</si>
  <si>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</si>
  <si>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</si>
  <si>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</si>
  <si>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</si>
  <si>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</si>
  <si>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</si>
  <si>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</si>
  <si>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</si>
  <si>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</si>
  <si>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</si>
  <si>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</si>
  <si>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</si>
  <si>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</si>
  <si>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</si>
  <si>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</si>
  <si>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</si>
  <si>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</si>
  <si>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</si>
  <si>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</si>
  <si>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</si>
  <si>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</si>
  <si>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</si>
  <si>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</si>
  <si>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</si>
  <si>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</si>
  <si>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</si>
  <si>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</si>
  <si>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</si>
  <si>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</si>
  <si>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</si>
  <si>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</si>
  <si>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</si>
  <si>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</si>
  <si>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</si>
  <si>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</si>
  <si>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</si>
  <si>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</si>
  <si>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</si>
  <si>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</si>
  <si>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</si>
  <si>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</si>
  <si>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</si>
  <si>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</si>
  <si>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</si>
  <si>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</si>
  <si>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</si>
  <si>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</si>
  <si>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</si>
  <si>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</si>
  <si>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</si>
  <si>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</si>
  <si>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</si>
  <si>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</si>
  <si>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</si>
  <si>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</si>
  <si>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</si>
  <si>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</si>
  <si>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</si>
  <si>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</si>
  <si>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</si>
  <si>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</si>
  <si>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</si>
  <si>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</si>
  <si>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</si>
  <si>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</si>
  <si>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</si>
  <si>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</si>
  <si>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</si>
  <si>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</si>
  <si>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</si>
  <si>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</si>
  <si>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</si>
  <si>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</si>
  <si>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</si>
  <si>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</si>
  <si>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</si>
  <si>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</si>
  <si>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</si>
  <si>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</si>
  <si>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</si>
  <si>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</si>
  <si>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</si>
  <si>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</si>
  <si>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</si>
  <si>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</si>
  <si>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</si>
  <si>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</si>
  <si>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</si>
  <si>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</si>
  <si>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</si>
  <si>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</si>
  <si>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</si>
  <si>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</si>
  <si>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</si>
  <si>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</si>
  <si>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</si>
  <si>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</si>
  <si>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</si>
  <si>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</si>
  <si>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</si>
  <si>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</si>
  <si>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</si>
  <si>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</si>
  <si>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</si>
  <si>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</si>
  <si>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</si>
  <si>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</si>
  <si>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</si>
  <si>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</si>
  <si>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</si>
  <si>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</si>
  <si>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</si>
  <si>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</si>
  <si>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</si>
  <si>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</si>
  <si>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</si>
  <si>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</si>
  <si>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</si>
  <si>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</si>
  <si>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</si>
  <si>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</si>
  <si>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</si>
  <si>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</si>
  <si>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</si>
  <si>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</si>
  <si>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</si>
  <si>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</si>
  <si>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</si>
  <si>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</si>
  <si>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</si>
  <si>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</si>
  <si>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</si>
  <si>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</si>
  <si>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</si>
  <si>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</si>
  <si>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</si>
  <si>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</si>
  <si>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</si>
  <si>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</si>
  <si>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</si>
  <si>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</si>
  <si>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</si>
  <si>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</si>
  <si>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</si>
  <si>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</si>
  <si>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</si>
  <si>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</si>
  <si>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</si>
  <si>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</si>
  <si>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</si>
  <si>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</si>
  <si>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</si>
  <si>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</si>
  <si>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</si>
  <si>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</si>
  <si>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</si>
  <si>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</si>
  <si>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</si>
  <si>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</si>
  <si>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</si>
  <si>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</si>
  <si>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</si>
  <si>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</si>
  <si>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</si>
  <si>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</si>
  <si>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</si>
  <si>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</si>
  <si>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</si>
  <si>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</si>
  <si>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</si>
  <si>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</si>
  <si>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</si>
  <si>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</si>
  <si>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</si>
  <si>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</si>
  <si>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</si>
  <si>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</si>
  <si>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</si>
  <si>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</si>
  <si>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</si>
  <si>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</si>
  <si>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</si>
  <si>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</si>
  <si>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</si>
  <si>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</si>
  <si>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</si>
  <si>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</si>
  <si>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</si>
  <si>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</si>
  <si>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</si>
  <si>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</si>
  <si>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</si>
  <si>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</si>
  <si>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</si>
  <si>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</si>
  <si>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</si>
  <si>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</si>
  <si>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</si>
  <si>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</si>
  <si>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</si>
  <si>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</si>
  <si>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</si>
  <si>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</si>
  <si>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</si>
  <si>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</si>
  <si>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</si>
  <si>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</si>
  <si>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</si>
  <si>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</si>
  <si>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</si>
  <si>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</si>
  <si>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</si>
  <si>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</si>
  <si>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</si>
  <si>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</si>
  <si>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</si>
  <si>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</si>
  <si>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</si>
  <si>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</si>
  <si>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</si>
  <si>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</si>
  <si>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</si>
  <si>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</si>
  <si>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</si>
  <si>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</si>
  <si>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</si>
  <si>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</si>
  <si>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</si>
  <si>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</si>
  <si>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</si>
  <si>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</si>
  <si>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</si>
  <si>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</si>
  <si>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</si>
  <si>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</si>
  <si>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</si>
  <si>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</si>
  <si>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</si>
  <si>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</si>
  <si>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</si>
  <si>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</si>
  <si>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</si>
  <si>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</si>
  <si>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</si>
  <si>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</si>
  <si>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</si>
  <si>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</si>
  <si>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</si>
  <si>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</si>
  <si>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</si>
  <si>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</si>
  <si>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</si>
  <si>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</si>
  <si>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</si>
  <si>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</si>
  <si>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</si>
  <si>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</si>
  <si>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</si>
  <si>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</si>
  <si>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</si>
  <si>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</si>
  <si>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</si>
  <si>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</si>
  <si>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</si>
  <si>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</si>
  <si>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</si>
  <si>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</si>
  <si>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</si>
  <si>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</si>
  <si>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</si>
  <si>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</si>
  <si>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</si>
  <si>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</si>
  <si>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</si>
  <si>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</si>
  <si>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</si>
  <si>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</si>
  <si>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</si>
  <si>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</si>
  <si>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</si>
  <si>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</si>
  <si>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</si>
  <si>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</si>
  <si>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</si>
  <si>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</si>
  <si>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</si>
  <si>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</si>
  <si>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</si>
  <si>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</si>
  <si>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</si>
  <si>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</si>
  <si>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</si>
  <si>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</si>
  <si>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</si>
  <si>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</si>
  <si>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</si>
  <si>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</si>
  <si>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</si>
  <si>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</si>
  <si>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</si>
  <si>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</si>
  <si>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</si>
  <si>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</si>
  <si>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</si>
  <si>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</si>
  <si>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</si>
  <si>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</si>
  <si>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</si>
  <si>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</si>
  <si>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</si>
  <si>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</si>
  <si>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</si>
  <si>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</si>
  <si>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</si>
  <si>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</si>
  <si>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</si>
  <si>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</si>
  <si>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</si>
  <si>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</si>
  <si>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</si>
  <si>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</si>
  <si>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</si>
  <si>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</si>
  <si>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</si>
  <si>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</si>
  <si>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</si>
  <si>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</si>
  <si>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</si>
  <si>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</si>
  <si>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</si>
  <si>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</si>
  <si>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</si>
  <si>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</si>
  <si>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</si>
  <si>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</si>
  <si>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</si>
  <si>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</si>
  <si>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</si>
  <si>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</si>
  <si>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</si>
  <si>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</si>
  <si>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</si>
  <si>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</si>
  <si>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</si>
  <si>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</si>
  <si>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</si>
  <si>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</si>
  <si>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</si>
  <si>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</si>
  <si>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</si>
  <si>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</si>
  <si>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</si>
  <si>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</si>
  <si>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</si>
  <si>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</si>
  <si>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</si>
  <si>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</si>
  <si>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</si>
  <si>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</si>
  <si>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</si>
  <si>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</si>
  <si>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</si>
  <si>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</si>
  <si>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</si>
  <si>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</si>
  <si>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</si>
  <si>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</si>
  <si>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</si>
  <si>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</si>
  <si>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</si>
  <si>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</si>
  <si>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</si>
  <si>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</si>
  <si>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</si>
  <si>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</si>
  <si>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</si>
  <si>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</si>
  <si>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</si>
  <si>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</si>
  <si>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</si>
  <si>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</si>
  <si>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</si>
  <si>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</si>
  <si>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</si>
  <si>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</si>
  <si>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</si>
  <si>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</si>
  <si>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</si>
  <si>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</si>
  <si>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</si>
  <si>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</si>
  <si>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</si>
  <si>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</si>
  <si>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</si>
  <si>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</si>
  <si>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</si>
  <si>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</si>
  <si>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</si>
  <si>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</si>
  <si>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</si>
  <si>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</si>
  <si>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</si>
  <si>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</si>
  <si>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</si>
  <si>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</si>
  <si>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</si>
  <si>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</si>
  <si>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</si>
  <si>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</si>
  <si>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</si>
  <si>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</si>
  <si>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</si>
  <si>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</si>
  <si>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</si>
  <si>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</si>
  <si>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</si>
  <si>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</si>
  <si>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</si>
  <si>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</si>
  <si>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</si>
  <si>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</si>
  <si>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</si>
  <si>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</si>
  <si>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</si>
  <si>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</si>
  <si>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</si>
  <si>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</si>
  <si>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</si>
  <si>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</si>
  <si>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</si>
  <si>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</si>
  <si>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</si>
  <si>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</si>
  <si>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</si>
  <si>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</si>
  <si>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</si>
  <si>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</si>
  <si>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</si>
  <si>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</si>
  <si>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</si>
  <si>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</si>
  <si>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</si>
  <si>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</si>
  <si>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</si>
  <si>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</si>
  <si>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</si>
  <si>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</si>
  <si>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</si>
  <si>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</si>
  <si>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</si>
  <si>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</si>
  <si>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</si>
  <si>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</si>
  <si>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</si>
  <si>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</si>
  <si>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</si>
  <si>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</si>
  <si>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</si>
  <si>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</si>
  <si>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</si>
  <si>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</si>
  <si>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</si>
  <si>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</si>
  <si>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</si>
  <si>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</si>
  <si>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</si>
  <si>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</si>
  <si>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</si>
  <si>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</si>
  <si>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</si>
  <si>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</si>
  <si>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</si>
  <si>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</si>
  <si>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</si>
  <si>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</si>
  <si>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</si>
  <si>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</si>
  <si>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</si>
  <si>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</si>
  <si>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</si>
  <si>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</si>
  <si>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</si>
  <si>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</si>
  <si>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</si>
  <si>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</si>
  <si>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</si>
  <si>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</si>
  <si>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</si>
  <si>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</si>
  <si>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</si>
  <si>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</si>
  <si>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</si>
  <si>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</si>
  <si>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</si>
  <si>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</si>
  <si>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</si>
  <si>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</si>
  <si>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</si>
  <si>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</si>
  <si>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</si>
  <si>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</si>
  <si>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</si>
  <si>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</si>
  <si>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</si>
  <si>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</si>
  <si>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</si>
  <si>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</si>
  <si>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</si>
  <si>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</si>
  <si>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</si>
  <si>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</si>
  <si>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</si>
  <si>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</si>
  <si>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</si>
  <si>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</si>
  <si>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</si>
  <si>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</si>
  <si>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</si>
  <si>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</si>
  <si>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</si>
  <si>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</si>
  <si>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</si>
  <si>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</si>
  <si>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</si>
  <si>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</si>
  <si>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</si>
  <si>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</si>
  <si>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</si>
  <si>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</si>
  <si>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</si>
  <si>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</si>
  <si>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</si>
  <si>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</si>
  <si>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</si>
  <si>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</si>
  <si>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</si>
  <si>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</si>
  <si>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</si>
  <si>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</si>
  <si>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</si>
  <si>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</si>
  <si>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</si>
  <si>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</si>
  <si>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</si>
  <si>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</si>
  <si>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</si>
  <si>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</si>
  <si>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</si>
  <si>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</si>
  <si>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</si>
  <si>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</si>
  <si>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</si>
  <si>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</si>
  <si>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</si>
  <si>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</si>
  <si>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</si>
  <si>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</si>
  <si>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</si>
  <si>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</si>
  <si>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</si>
  <si>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</si>
  <si>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</si>
  <si>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</si>
  <si>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</si>
  <si>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</si>
  <si>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</si>
  <si>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</si>
  <si>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</si>
  <si>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</si>
  <si>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</si>
  <si>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</si>
  <si>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</si>
  <si>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</si>
  <si>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</si>
  <si>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</si>
  <si>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</si>
  <si>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</si>
  <si>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</si>
  <si>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</si>
  <si>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</si>
  <si>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</si>
  <si>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</si>
  <si>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</si>
  <si>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</si>
  <si>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</si>
  <si>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</si>
  <si>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</si>
  <si>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</si>
  <si>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</si>
  <si>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</si>
  <si>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</si>
  <si>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</si>
  <si>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</si>
  <si>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</si>
  <si>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</si>
  <si>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</si>
  <si>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</si>
  <si>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</si>
  <si>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</si>
  <si>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</si>
  <si>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</si>
  <si>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</si>
  <si>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</si>
  <si>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</si>
  <si>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</si>
  <si>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</si>
  <si>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</si>
  <si>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</si>
  <si>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</si>
  <si>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</si>
  <si>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</si>
  <si>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</si>
  <si>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</si>
  <si>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</si>
  <si>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</si>
  <si>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</si>
  <si>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</si>
  <si>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</si>
  <si>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</si>
  <si>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</si>
  <si>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</si>
  <si>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</si>
  <si>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</si>
  <si>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</si>
  <si>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</si>
  <si>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</si>
  <si>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</si>
  <si>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</si>
  <si>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</si>
  <si>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</si>
  <si>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</si>
  <si>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</si>
  <si>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</si>
  <si>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</si>
  <si>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</si>
  <si>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</si>
  <si>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</si>
  <si>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</si>
  <si>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</si>
  <si>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</si>
  <si>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</si>
  <si>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</si>
  <si>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</si>
  <si>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</si>
  <si>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</si>
  <si>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</si>
  <si>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</si>
  <si>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</si>
  <si>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</si>
  <si>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</si>
  <si>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</si>
  <si>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</si>
  <si>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</si>
  <si>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</si>
  <si>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</si>
  <si>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</si>
  <si>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</si>
  <si>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</si>
  <si>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</si>
  <si>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</si>
  <si>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</si>
  <si>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</si>
  <si>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</si>
  <si>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</si>
  <si>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</si>
  <si>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</si>
  <si>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</si>
  <si>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</si>
  <si>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</si>
  <si>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</si>
  <si>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</si>
  <si>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</si>
  <si>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</si>
  <si>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</si>
  <si>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</si>
  <si>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</si>
  <si>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</si>
  <si>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</si>
  <si>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</si>
  <si>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</si>
  <si>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</si>
  <si>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</si>
  <si>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</si>
  <si>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</si>
  <si>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</si>
  <si>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</si>
  <si>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</si>
  <si>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</si>
  <si>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</si>
  <si>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</si>
  <si>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</si>
  <si>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</si>
  <si>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</si>
  <si>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</si>
  <si>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</si>
  <si>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</si>
  <si>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</si>
  <si>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</si>
  <si>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</si>
  <si>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</si>
  <si>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</si>
  <si>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</si>
  <si>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</si>
  <si>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</si>
  <si>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</si>
  <si>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</si>
  <si>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</si>
  <si>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</si>
  <si>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</si>
  <si>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</si>
  <si>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</si>
  <si>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</si>
  <si>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</si>
  <si>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</si>
  <si>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</si>
  <si>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</si>
  <si>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</si>
  <si>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</si>
  <si>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</si>
  <si>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</si>
  <si>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</si>
  <si>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</si>
  <si>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</si>
  <si>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</si>
  <si>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</si>
  <si>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</si>
  <si>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</si>
  <si>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</si>
  <si>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</si>
  <si>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</si>
  <si>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</si>
  <si>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</si>
  <si>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</si>
  <si>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</si>
  <si>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</si>
  <si>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</si>
  <si>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</si>
  <si>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</si>
  <si>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</si>
  <si>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</si>
  <si>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</si>
  <si>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</si>
  <si>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</si>
  <si>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</si>
  <si>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</si>
  <si>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</si>
  <si>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</si>
  <si>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</si>
  <si>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</si>
  <si>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</si>
  <si>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</si>
  <si>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</si>
  <si>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</si>
  <si>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</si>
  <si>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</si>
  <si>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</si>
  <si>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</si>
  <si>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</si>
  <si>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</si>
  <si>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</si>
  <si>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</si>
  <si>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</si>
  <si>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</si>
  <si>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</si>
  <si>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</si>
  <si>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</si>
  <si>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</si>
  <si>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</si>
  <si>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</si>
  <si>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</si>
  <si>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</si>
  <si>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</si>
  <si>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</si>
  <si>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</si>
  <si>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</si>
  <si>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</si>
  <si>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</si>
  <si>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</si>
  <si>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</si>
  <si>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</si>
  <si>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</si>
  <si>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</si>
  <si>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</si>
  <si>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</si>
  <si>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</si>
  <si>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</si>
  <si>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</si>
  <si>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</si>
  <si>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</si>
  <si>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</si>
  <si>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</si>
  <si>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</si>
  <si>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</si>
  <si>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</si>
  <si>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</si>
  <si>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</si>
  <si>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</si>
  <si>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</si>
  <si>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</si>
  <si>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</si>
  <si>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</si>
  <si>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</si>
  <si>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</si>
  <si>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</si>
  <si>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</si>
  <si>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</si>
  <si>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</si>
  <si>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</si>
  <si>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</si>
  <si>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</si>
  <si>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</si>
  <si>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</si>
  <si>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</si>
  <si>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</si>
  <si>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</si>
  <si>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</si>
  <si>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</si>
  <si>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</si>
  <si>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</si>
  <si>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</si>
  <si>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</si>
  <si>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</si>
  <si>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</si>
  <si>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</si>
  <si>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</si>
  <si>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</si>
  <si>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</si>
  <si>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</si>
  <si>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</si>
  <si>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</si>
  <si>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</si>
  <si>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</si>
  <si>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</si>
  <si>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</si>
  <si>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</si>
  <si>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</si>
  <si>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</si>
  <si>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</si>
  <si>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</si>
  <si>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</si>
  <si>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</si>
  <si>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</si>
  <si>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</si>
  <si>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</si>
  <si>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</si>
  <si>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</si>
  <si>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</si>
  <si>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</si>
  <si>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</si>
  <si>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</si>
  <si>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</si>
  <si>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</si>
  <si>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</si>
  <si>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</si>
  <si>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</si>
  <si>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</si>
  <si>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</si>
  <si>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</si>
  <si>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</si>
  <si>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</si>
  <si>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</si>
  <si>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</si>
  <si>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</si>
  <si>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</si>
  <si>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</si>
  <si>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</si>
  <si>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</si>
  <si>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</si>
  <si>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</si>
  <si>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</si>
  <si>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</si>
  <si>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</si>
  <si>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</si>
  <si>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</si>
  <si>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</si>
  <si>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</si>
  <si>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</si>
  <si>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</si>
  <si>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</si>
  <si>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</si>
  <si>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</si>
  <si>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</si>
  <si>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</si>
  <si>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</si>
  <si>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</si>
  <si>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</si>
  <si>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</si>
  <si>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</si>
  <si>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</si>
  <si>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</si>
  <si>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</si>
  <si>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</si>
  <si>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</si>
  <si>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</si>
  <si>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</si>
  <si>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</si>
  <si>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</si>
  <si>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</si>
  <si>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</si>
  <si>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</si>
  <si>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</si>
  <si>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</si>
  <si>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</si>
  <si>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</si>
  <si>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</si>
  <si>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</si>
  <si>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</si>
  <si>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</si>
  <si>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</si>
  <si>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</si>
  <si>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</si>
  <si>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</si>
  <si>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</si>
  <si>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</si>
  <si>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</si>
  <si>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</si>
  <si>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</si>
  <si>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</si>
  <si>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</si>
  <si>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</si>
  <si>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</si>
  <si>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</si>
  <si>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</si>
  <si>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</si>
  <si>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</si>
  <si>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</si>
  <si>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</si>
  <si>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</si>
  <si>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</si>
  <si>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</si>
  <si>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</si>
  <si>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</si>
  <si>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</si>
  <si>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</si>
  <si>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</si>
  <si>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</si>
  <si>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</si>
  <si>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</si>
  <si>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</si>
  <si>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</si>
  <si>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</si>
  <si>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</si>
  <si>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</si>
  <si>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</si>
  <si>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</si>
  <si>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</si>
  <si>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</si>
  <si>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</si>
  <si>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</si>
  <si>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</si>
  <si>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</si>
  <si>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</si>
  <si>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</si>
  <si>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</si>
  <si>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</si>
  <si>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</si>
  <si>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</si>
  <si>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</si>
  <si>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</si>
  <si>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</si>
  <si>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</si>
  <si>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</si>
  <si>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</si>
  <si>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</si>
  <si>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</si>
  <si>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</si>
  <si>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</si>
  <si>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</si>
  <si>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</si>
  <si>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</si>
  <si>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</si>
  <si>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</si>
  <si>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</si>
  <si>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</si>
  <si>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</si>
  <si>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</si>
  <si>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</si>
  <si>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</si>
  <si>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</si>
  <si>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</si>
  <si>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</si>
  <si>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</si>
  <si>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</si>
  <si>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</si>
  <si>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</si>
  <si>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</si>
  <si>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</si>
  <si>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</si>
  <si>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</si>
  <si>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</si>
  <si>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</si>
  <si>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</si>
  <si>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</si>
  <si>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</si>
  <si>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</si>
  <si>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</si>
  <si>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</si>
  <si>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</si>
  <si>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</si>
  <si>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</si>
  <si>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</si>
  <si>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</si>
  <si>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</si>
  <si>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</si>
  <si>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</si>
  <si>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</si>
  <si>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</si>
  <si>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</si>
  <si>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</si>
  <si>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</si>
  <si>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</si>
  <si>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</si>
  <si>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</si>
  <si>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</si>
  <si>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</si>
  <si>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</si>
  <si>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</si>
  <si>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</si>
  <si>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</si>
  <si>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</si>
  <si>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</si>
  <si>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</si>
  <si>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</si>
  <si>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</si>
  <si>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</si>
  <si>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</si>
  <si>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</si>
  <si>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</si>
  <si>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</si>
  <si>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</si>
  <si>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</si>
  <si>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</si>
  <si>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</si>
  <si>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</si>
  <si>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</si>
  <si>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</si>
  <si>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</si>
  <si>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</si>
  <si>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</si>
  <si>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</si>
  <si>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</si>
  <si>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</si>
  <si>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</si>
  <si>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</si>
  <si>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</si>
  <si>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</si>
  <si>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</si>
  <si>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</si>
  <si>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</si>
  <si>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</si>
  <si>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</si>
  <si>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</si>
  <si>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</si>
  <si>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</si>
  <si>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</si>
  <si>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</si>
  <si>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</si>
  <si>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</si>
  <si>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</si>
  <si>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</si>
  <si>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</si>
  <si>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</si>
  <si>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</si>
  <si>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</si>
  <si>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</si>
  <si>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</si>
  <si>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</si>
  <si>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</si>
  <si>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</si>
  <si>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</si>
  <si>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</si>
  <si>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</si>
  <si>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</si>
  <si>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</si>
  <si>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</si>
  <si>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</si>
  <si>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</si>
  <si>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</si>
  <si>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</si>
  <si>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</si>
  <si>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</si>
  <si>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</si>
  <si>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</si>
  <si>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</si>
  <si>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</si>
  <si>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</si>
  <si>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</si>
  <si>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</si>
  <si>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</si>
  <si>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</si>
  <si>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</si>
  <si>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</si>
  <si>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</si>
  <si>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</si>
  <si>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</si>
  <si>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</si>
  <si>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</si>
  <si>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</si>
  <si>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</si>
  <si>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</si>
  <si>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</si>
  <si>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</si>
  <si>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</si>
  <si>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</si>
  <si>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</si>
  <si>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</si>
  <si>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</si>
  <si>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</si>
  <si>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</si>
  <si>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</si>
  <si>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</si>
  <si>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</si>
  <si>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</si>
  <si>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</si>
  <si>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</si>
  <si>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</si>
  <si>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</si>
  <si>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</si>
  <si>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</si>
  <si>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</si>
  <si>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</si>
  <si>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</si>
  <si>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</si>
  <si>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</si>
  <si>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</si>
  <si>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</si>
  <si>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</si>
  <si>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</si>
  <si>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</si>
  <si>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</si>
  <si>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</si>
  <si>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</si>
  <si>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</si>
  <si>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</si>
  <si>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</si>
  <si>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</si>
  <si>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</si>
  <si>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</si>
  <si>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</si>
  <si>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</si>
  <si>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</si>
  <si>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</si>
  <si>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</si>
  <si>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</si>
  <si>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</si>
  <si>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</si>
  <si>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</si>
  <si>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</si>
  <si>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</si>
  <si>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</si>
  <si>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</si>
  <si>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</si>
  <si>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</si>
  <si>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</si>
  <si>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</si>
  <si>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</si>
  <si>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</si>
  <si>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</si>
  <si>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</si>
  <si>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</si>
  <si>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</si>
  <si>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</si>
  <si>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</si>
  <si>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</si>
  <si>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</si>
  <si>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</si>
  <si>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</si>
  <si>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</si>
  <si>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</si>
  <si>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</si>
  <si>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</si>
  <si>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</si>
  <si>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</si>
  <si>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</si>
  <si>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</si>
  <si>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</si>
  <si>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</si>
  <si>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</si>
  <si>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</si>
  <si>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</si>
  <si>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</si>
  <si>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</si>
  <si>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</si>
  <si>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</si>
  <si>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</si>
  <si>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</si>
  <si>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</si>
  <si>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</si>
  <si>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</si>
  <si>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</si>
  <si>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</si>
  <si>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</si>
  <si>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</si>
  <si>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</si>
  <si>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</si>
  <si>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</si>
  <si>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</si>
  <si>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</si>
  <si>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</si>
  <si>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</si>
  <si>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</si>
  <si>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</si>
  <si>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</si>
  <si>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</si>
  <si>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</si>
  <si>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</si>
  <si>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</si>
  <si>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</si>
  <si>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</si>
  <si>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</si>
  <si>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</si>
  <si>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</si>
  <si>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</si>
  <si>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</si>
  <si>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</si>
  <si>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</si>
  <si>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</si>
  <si>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</si>
  <si>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</si>
  <si>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</si>
  <si>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</si>
  <si>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</si>
  <si>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</si>
  <si>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</si>
  <si>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</si>
  <si>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</si>
  <si>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</si>
  <si>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</si>
  <si>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</si>
  <si>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</si>
  <si>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</si>
  <si>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</si>
  <si>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</si>
  <si>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</si>
  <si>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</si>
  <si>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</si>
  <si>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</si>
  <si>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</si>
  <si>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</si>
  <si>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</si>
  <si>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</si>
  <si>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</si>
  <si>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</si>
  <si>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</si>
  <si>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</si>
  <si>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</si>
  <si>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</si>
  <si>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</si>
  <si>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</si>
  <si>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</si>
  <si>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</si>
  <si>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</si>
  <si>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</si>
  <si>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</si>
  <si>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</si>
  <si>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</si>
  <si>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</si>
  <si>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</si>
  <si>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</si>
  <si>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</si>
  <si>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</si>
  <si>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</si>
  <si>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</si>
  <si>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</si>
  <si>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</si>
  <si>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</si>
  <si>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</si>
  <si>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</si>
  <si>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</si>
  <si>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</si>
  <si>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</si>
  <si>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</si>
  <si>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</si>
  <si>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</si>
  <si>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</si>
  <si>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</si>
  <si>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</si>
  <si>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</si>
  <si>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</si>
  <si>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</si>
  <si>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</si>
  <si>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</si>
  <si>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</si>
  <si>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</si>
  <si>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</si>
  <si>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</si>
  <si>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</si>
  <si>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</si>
  <si>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</si>
  <si>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</si>
  <si>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</si>
  <si>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</si>
  <si>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</si>
  <si>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</si>
  <si>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</si>
  <si>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</si>
  <si>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</si>
  <si>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</si>
  <si>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</si>
  <si>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</si>
  <si>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</si>
  <si>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</si>
  <si>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</si>
  <si>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</si>
  <si>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</si>
  <si>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</si>
  <si>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</si>
  <si>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</si>
  <si>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</si>
  <si>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</si>
  <si>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</si>
  <si>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</si>
  <si>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</si>
  <si>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</si>
  <si>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</si>
  <si>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</si>
  <si>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</si>
  <si>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</si>
  <si>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</si>
  <si>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</si>
  <si>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</si>
  <si>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</si>
  <si>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</si>
  <si>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</si>
  <si>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</si>
  <si>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</si>
  <si>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</si>
  <si>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</si>
  <si>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</si>
  <si>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</si>
  <si>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</si>
  <si>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</si>
  <si>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</si>
  <si>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</si>
  <si>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</si>
  <si>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</si>
  <si>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</si>
  <si>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</si>
  <si>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</si>
  <si>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</si>
  <si>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</si>
  <si>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</si>
  <si>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</si>
  <si>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</si>
  <si>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</si>
  <si>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</si>
  <si>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</si>
  <si>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</si>
  <si>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</si>
  <si>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</si>
  <si>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</si>
  <si>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</si>
  <si>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</si>
  <si>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</si>
  <si>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</si>
  <si>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</si>
  <si>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</si>
  <si>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</si>
  <si>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</si>
  <si>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</si>
  <si>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</si>
  <si>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</si>
  <si>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</si>
  <si>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</si>
  <si>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</si>
  <si>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</si>
  <si>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</si>
  <si>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</si>
  <si>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</si>
  <si>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</si>
  <si>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</si>
  <si>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</si>
  <si>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</si>
  <si>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</si>
  <si>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</si>
  <si>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</si>
  <si>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</si>
  <si>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</si>
  <si>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</si>
  <si>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</si>
  <si>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</si>
  <si>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</si>
  <si>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</si>
  <si>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</si>
  <si>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</si>
  <si>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</si>
  <si>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</si>
  <si>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</si>
  <si>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</si>
  <si>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</si>
  <si>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</si>
  <si>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</si>
  <si>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</si>
  <si>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</si>
  <si>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</si>
  <si>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</si>
  <si>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</si>
  <si>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</si>
  <si>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</si>
  <si>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</si>
  <si>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</si>
  <si>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</si>
  <si>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</si>
  <si>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</si>
  <si>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</si>
  <si>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</si>
  <si>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</si>
  <si>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</si>
  <si>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</si>
  <si>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</si>
  <si>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</si>
  <si>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</si>
  <si>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</si>
  <si>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</si>
  <si>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</si>
  <si>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</si>
  <si>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</si>
  <si>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</si>
  <si>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</si>
  <si>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</si>
  <si>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</si>
  <si>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</si>
  <si>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</si>
  <si>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</si>
  <si>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</si>
  <si>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</si>
  <si>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</si>
  <si>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</si>
  <si>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</si>
  <si>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</si>
  <si>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</si>
  <si>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</si>
  <si>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</si>
  <si>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</si>
  <si>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</si>
  <si>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</si>
  <si>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</si>
  <si>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</si>
  <si>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</si>
  <si>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</si>
  <si>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</si>
  <si>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</si>
  <si>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</si>
  <si>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</si>
  <si>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</si>
  <si>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</si>
  <si>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</si>
  <si>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</si>
  <si>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</si>
  <si>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</si>
  <si>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</si>
  <si>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</si>
  <si>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</si>
  <si>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</si>
  <si>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</si>
  <si>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</si>
  <si>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</si>
  <si>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</si>
  <si>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</si>
  <si>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</si>
  <si>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</si>
  <si>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</si>
  <si>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</si>
  <si>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</si>
  <si>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</si>
  <si>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</si>
  <si>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</si>
  <si>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</si>
  <si>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</si>
  <si>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</si>
  <si>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</si>
  <si>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</si>
  <si>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</si>
  <si>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</si>
  <si>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</si>
  <si>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</si>
  <si>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</si>
  <si>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</si>
  <si>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</si>
  <si>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</si>
  <si>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</si>
  <si>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</si>
  <si>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</si>
  <si>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</si>
  <si>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</si>
  <si>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</si>
  <si>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</si>
  <si>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</si>
  <si>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</si>
  <si>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</si>
  <si>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</si>
  <si>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</si>
  <si>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</si>
  <si>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</si>
  <si>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</si>
  <si>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</si>
  <si>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</si>
  <si>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</si>
  <si>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</si>
  <si>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</si>
  <si>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</si>
  <si>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</si>
  <si>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</si>
  <si>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</si>
  <si>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</si>
  <si>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</si>
  <si>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</si>
  <si>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</si>
  <si>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</si>
  <si>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</si>
  <si>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</si>
  <si>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</si>
  <si>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</si>
  <si>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</si>
  <si>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</si>
  <si>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</si>
  <si>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</si>
  <si>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</si>
  <si>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</si>
  <si>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</si>
  <si>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</si>
  <si>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</si>
  <si>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</si>
  <si>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</si>
  <si>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</si>
  <si>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</si>
  <si>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</si>
  <si>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</si>
  <si>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</si>
  <si>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</si>
  <si>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</si>
  <si>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</si>
  <si>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</si>
  <si>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</si>
  <si>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</si>
  <si>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</si>
  <si>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</si>
  <si>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</si>
  <si>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</si>
  <si>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</si>
  <si>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</si>
  <si>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</si>
  <si>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</si>
  <si>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</si>
  <si>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</si>
  <si>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</si>
  <si>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</si>
  <si>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</si>
  <si>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</si>
  <si>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</si>
  <si>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</si>
  <si>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</si>
  <si>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</si>
  <si>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</si>
  <si>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</si>
  <si>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</si>
  <si>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</si>
  <si>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</si>
  <si>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</si>
  <si>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</si>
  <si>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</si>
  <si>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</si>
  <si>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</si>
  <si>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</si>
  <si>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</si>
  <si>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</si>
  <si>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</si>
  <si>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</si>
  <si>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</si>
  <si>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</si>
  <si>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</si>
  <si>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</si>
  <si>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</si>
  <si>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</si>
  <si>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</si>
  <si>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</si>
  <si>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</si>
  <si>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</si>
  <si>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</si>
  <si>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</si>
  <si>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</si>
  <si>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</si>
  <si>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</si>
  <si>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</si>
  <si>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</si>
  <si>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</si>
  <si>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</si>
  <si>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</si>
  <si>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</si>
  <si>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</si>
  <si>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</si>
  <si>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</si>
  <si>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</si>
  <si>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</si>
  <si>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</si>
  <si>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</si>
  <si>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</si>
  <si>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</si>
  <si>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</si>
  <si>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</si>
  <si>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</si>
  <si>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</si>
  <si>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</si>
  <si>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</si>
  <si>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</si>
  <si>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</si>
  <si>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</si>
  <si>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</si>
  <si>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</si>
  <si>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</si>
  <si>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</si>
  <si>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</si>
  <si>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</si>
  <si>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</si>
  <si>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</si>
  <si>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</si>
  <si>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</si>
  <si>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</si>
  <si>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</si>
  <si>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</si>
  <si>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</si>
  <si>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</si>
  <si>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</si>
  <si>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</si>
  <si>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</si>
  <si>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</si>
  <si>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</si>
  <si>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</si>
  <si>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</si>
  <si>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</si>
  <si>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</si>
  <si>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</si>
  <si>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</si>
  <si>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</si>
  <si>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</si>
  <si>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</si>
  <si>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</si>
  <si>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</si>
  <si>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</si>
  <si>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</si>
  <si>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</si>
  <si>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</si>
  <si>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</si>
  <si>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</si>
  <si>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</si>
  <si>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</si>
  <si>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</si>
  <si>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</si>
  <si>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</si>
  <si>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</si>
  <si>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</si>
  <si>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</si>
  <si>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</si>
  <si>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</si>
  <si>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</si>
  <si>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</si>
  <si>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</si>
  <si>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</si>
  <si>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</si>
  <si>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</si>
  <si>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</si>
  <si>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</si>
  <si>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</si>
  <si>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</si>
  <si>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</si>
  <si>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</si>
  <si>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</si>
  <si>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</si>
  <si>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</si>
  <si>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</si>
  <si>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</si>
  <si>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</si>
  <si>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</si>
  <si>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</si>
  <si>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</si>
  <si>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</si>
  <si>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</si>
  <si>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</si>
  <si>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</si>
  <si>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</si>
  <si>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</si>
  <si>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</si>
  <si>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</si>
  <si>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</si>
  <si>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</si>
  <si>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</si>
  <si>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</si>
  <si>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</si>
  <si>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</si>
  <si>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</si>
  <si>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</si>
  <si>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</si>
  <si>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</si>
  <si>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</si>
  <si>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</si>
  <si>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</si>
  <si>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</si>
  <si>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</si>
  <si>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</si>
  <si>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</si>
  <si>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</si>
  <si>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</si>
  <si>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</si>
  <si>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</si>
  <si>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</si>
  <si>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</si>
  <si>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</si>
  <si>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</si>
  <si>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</si>
  <si>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</si>
  <si>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</si>
  <si>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</si>
  <si>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</si>
  <si>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</si>
  <si>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</si>
  <si>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</si>
  <si>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</si>
  <si>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</si>
  <si>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</si>
  <si>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</si>
  <si>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</si>
  <si>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</si>
  <si>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</si>
  <si>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</si>
  <si>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</si>
  <si>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</si>
  <si>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</si>
  <si>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</si>
  <si>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</si>
  <si>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</si>
  <si>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</si>
  <si>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</si>
  <si>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</si>
  <si>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</si>
  <si>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</si>
  <si>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</si>
  <si>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</si>
  <si>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</si>
  <si>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</si>
  <si>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</si>
  <si>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</si>
  <si>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</si>
  <si>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</si>
  <si>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</si>
  <si>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</si>
  <si>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</si>
  <si>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</si>
  <si>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</si>
  <si>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</si>
  <si>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</si>
  <si>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</si>
  <si>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</si>
  <si>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</si>
  <si>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</si>
  <si>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</si>
  <si>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</si>
  <si>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</si>
  <si>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</si>
  <si>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</si>
  <si>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</si>
  <si>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</si>
  <si>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</si>
  <si>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</si>
  <si>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</si>
  <si>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</si>
  <si>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</si>
  <si>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</si>
  <si>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</si>
  <si>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</si>
  <si>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</si>
  <si>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</si>
  <si>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</si>
  <si>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</si>
  <si>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</si>
  <si>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</si>
  <si>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</si>
  <si>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</si>
  <si>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</si>
  <si>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</si>
  <si>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</si>
  <si>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</si>
  <si>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</si>
  <si>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</si>
  <si>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</si>
  <si>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</si>
  <si>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</si>
  <si>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</si>
  <si>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</si>
  <si>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</si>
  <si>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</si>
  <si>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</si>
  <si>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</si>
  <si>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</si>
  <si>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</si>
  <si>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</si>
  <si>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</si>
  <si>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</si>
  <si>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</si>
  <si>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</si>
  <si>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</si>
  <si>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</si>
  <si>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</si>
  <si>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</si>
  <si>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</si>
  <si>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</si>
  <si>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</si>
  <si>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</si>
  <si>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</si>
  <si>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</si>
  <si>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</si>
  <si>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</si>
  <si>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</si>
  <si>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</si>
  <si>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</si>
  <si>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</si>
  <si>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</si>
  <si>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</si>
  <si>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</si>
  <si>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</si>
  <si>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</si>
  <si>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</si>
  <si>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</si>
  <si>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</si>
  <si>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</si>
  <si>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</si>
  <si>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</si>
  <si>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</si>
  <si>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</si>
  <si>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</si>
  <si>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</si>
  <si>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</si>
  <si>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</si>
  <si>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</si>
  <si>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</si>
  <si>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</si>
  <si>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</si>
  <si>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</si>
  <si>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</si>
  <si>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</si>
  <si>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</si>
  <si>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</si>
  <si>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</si>
  <si>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</si>
  <si>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</si>
  <si>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</si>
  <si>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</si>
  <si>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</si>
  <si>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</si>
  <si>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</si>
  <si>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</si>
  <si>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</si>
  <si>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</si>
  <si>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</si>
  <si>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</si>
  <si>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</si>
  <si>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</si>
  <si>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</si>
  <si>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</si>
  <si>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</si>
  <si>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</si>
  <si>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</si>
  <si>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</si>
  <si>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</si>
  <si>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</si>
  <si>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</si>
  <si>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</si>
  <si>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</si>
  <si>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</si>
  <si>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</si>
  <si>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</si>
  <si>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</si>
  <si>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</si>
  <si>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</si>
  <si>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</si>
  <si>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</si>
  <si>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</si>
  <si>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</si>
  <si>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</si>
  <si>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</si>
  <si>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</si>
  <si>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</si>
  <si>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</si>
  <si>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</si>
  <si>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</si>
  <si>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</si>
  <si>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</si>
  <si>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</si>
  <si>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</si>
  <si>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</si>
  <si>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</si>
  <si>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</si>
  <si>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</si>
  <si>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</si>
  <si>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</si>
  <si>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</si>
  <si>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</si>
  <si>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</si>
  <si>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</si>
  <si>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</si>
  <si>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</si>
  <si>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</si>
  <si>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</si>
  <si>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</si>
  <si>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</si>
  <si>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</si>
  <si>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</si>
  <si>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</si>
  <si>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</si>
  <si>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</si>
  <si>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</si>
  <si>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</si>
  <si>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</si>
  <si>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</si>
  <si>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</si>
  <si>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</si>
  <si>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</si>
  <si>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</si>
  <si>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</si>
  <si>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</si>
  <si>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</si>
  <si>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</si>
  <si>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</si>
  <si>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</si>
  <si>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</si>
  <si>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</si>
  <si>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</si>
  <si>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</si>
  <si>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</si>
  <si>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</si>
  <si>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</si>
  <si>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</si>
  <si>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</si>
  <si>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</si>
  <si>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</si>
  <si>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</si>
  <si>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</si>
  <si>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</si>
  <si>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</si>
  <si>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</si>
  <si>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</si>
  <si>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</si>
  <si>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</si>
  <si>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</si>
  <si>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</si>
  <si>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</si>
  <si>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</si>
  <si>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</si>
  <si>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</si>
  <si>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</si>
  <si>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</si>
  <si>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</si>
  <si>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</si>
  <si>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</si>
  <si>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</si>
  <si>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</si>
  <si>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</si>
  <si>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</si>
  <si>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</si>
  <si>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</si>
  <si>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</si>
  <si>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</si>
  <si>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</si>
  <si>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</si>
  <si>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</si>
  <si>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</si>
  <si>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</si>
  <si>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</si>
  <si>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</si>
  <si>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</si>
  <si>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</si>
  <si>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</si>
  <si>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</si>
  <si>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</si>
  <si>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</si>
  <si>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</si>
  <si>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</si>
  <si>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</si>
  <si>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</si>
  <si>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</si>
  <si>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</si>
  <si>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</si>
  <si>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</si>
  <si>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</si>
  <si>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</si>
  <si>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</si>
  <si>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</si>
  <si>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</si>
  <si>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</si>
  <si>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</si>
  <si>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</si>
  <si>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</si>
  <si>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</si>
  <si>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</si>
  <si>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</si>
  <si>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</si>
  <si>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</si>
  <si>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</si>
  <si>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</si>
  <si>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</si>
  <si>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</si>
  <si>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</si>
  <si>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</si>
  <si>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</si>
  <si>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</si>
  <si>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</si>
  <si>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</si>
  <si>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</si>
  <si>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</si>
  <si>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</si>
  <si>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</si>
  <si>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</si>
  <si>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</si>
  <si>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</si>
  <si>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</si>
  <si>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</si>
  <si>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</si>
  <si>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</si>
  <si>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</si>
  <si>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</si>
  <si>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</si>
  <si>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</si>
  <si>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</si>
  <si>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</si>
  <si>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</si>
  <si>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</si>
  <si>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</si>
  <si>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</si>
  <si>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</si>
  <si>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</si>
  <si>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</si>
  <si>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</si>
  <si>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</si>
  <si>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</si>
  <si>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</si>
  <si>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</si>
  <si>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</si>
  <si>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</si>
  <si>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</si>
  <si>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</si>
  <si>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</si>
  <si>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</si>
  <si>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</si>
  <si>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</si>
  <si>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</si>
  <si>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</si>
  <si>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</si>
  <si>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</si>
  <si>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</si>
  <si>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</si>
  <si>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</si>
  <si>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</si>
  <si>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</si>
  <si>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</si>
  <si>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</si>
  <si>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</si>
  <si>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</si>
  <si>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</si>
  <si>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</si>
  <si>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</si>
  <si>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</si>
  <si>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</si>
  <si>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</si>
  <si>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</si>
  <si>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</si>
  <si>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</si>
  <si>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</si>
  <si>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</si>
  <si>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</si>
  <si>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</si>
  <si>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</si>
  <si>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</si>
  <si>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</si>
  <si>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</si>
  <si>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</si>
  <si>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</si>
  <si>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</si>
  <si>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</si>
  <si>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</si>
  <si>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</si>
  <si>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</si>
  <si>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</si>
  <si>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</si>
  <si>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</si>
  <si>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</si>
  <si>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</si>
  <si>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</si>
  <si>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</si>
  <si>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</si>
  <si>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</si>
  <si>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</si>
  <si>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</si>
  <si>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</si>
  <si>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</si>
  <si>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</si>
  <si>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</si>
  <si>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</si>
  <si>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</si>
  <si>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</si>
  <si>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</si>
  <si>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</si>
  <si>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</si>
  <si>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</si>
  <si>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</si>
  <si>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</si>
  <si>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</si>
  <si>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</si>
  <si>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</si>
  <si>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</si>
  <si>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</si>
  <si>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</si>
  <si>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</si>
  <si>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</si>
  <si>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</si>
  <si>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</si>
  <si>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</si>
  <si>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</si>
  <si>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</si>
  <si>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</si>
  <si>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</si>
  <si>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</si>
  <si>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</si>
  <si>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</si>
  <si>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</si>
  <si>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</si>
  <si>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</si>
  <si>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</si>
  <si>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</si>
  <si>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</si>
  <si>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</si>
  <si>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</si>
  <si>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</si>
  <si>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</si>
  <si>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</si>
  <si>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</si>
  <si>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</si>
  <si>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</si>
  <si>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</si>
  <si>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</si>
  <si>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</si>
  <si>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</si>
  <si>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</si>
  <si>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</si>
  <si>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</si>
  <si>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</si>
  <si>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</si>
  <si>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</si>
  <si>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</si>
  <si>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</si>
  <si>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</si>
  <si>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</si>
  <si>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</si>
  <si>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</si>
  <si>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</si>
  <si>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</si>
  <si>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</si>
  <si>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</si>
  <si>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</si>
  <si>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</si>
  <si>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</si>
  <si>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</si>
  <si>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</si>
  <si>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</si>
  <si>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</si>
  <si>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</si>
  <si>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</si>
  <si>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</si>
  <si>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</si>
  <si>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</si>
  <si>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</si>
  <si>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</si>
  <si>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</si>
  <si>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</si>
  <si>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</si>
  <si>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</si>
  <si>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</si>
  <si>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</si>
  <si>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</si>
  <si>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</si>
  <si>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</si>
  <si>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</si>
  <si>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</si>
  <si>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</si>
  <si>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</si>
  <si>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</si>
  <si>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</si>
  <si>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</si>
  <si>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</si>
  <si>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</si>
  <si>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</si>
  <si>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</si>
  <si>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</si>
  <si>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</si>
  <si>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</si>
  <si>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</si>
  <si>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</si>
  <si>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</si>
  <si>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</si>
  <si>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</si>
  <si>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</si>
  <si>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</si>
  <si>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</si>
  <si>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</si>
  <si>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</si>
  <si>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</si>
  <si>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</si>
  <si>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</si>
  <si>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</si>
  <si>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</si>
  <si>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</si>
  <si>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</si>
  <si>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</si>
  <si>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</si>
  <si>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</si>
  <si>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</si>
  <si>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</si>
  <si>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</si>
  <si>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</si>
  <si>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</si>
  <si>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</si>
  <si>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</si>
  <si>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</si>
  <si>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</si>
  <si>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</si>
  <si>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</si>
  <si>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</si>
  <si>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</si>
  <si>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</si>
  <si>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</si>
  <si>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</si>
  <si>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</si>
  <si>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</si>
  <si>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</si>
  <si>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</si>
  <si>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</si>
  <si>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</si>
  <si>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</si>
  <si>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</si>
  <si>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</si>
  <si>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</si>
  <si>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</si>
  <si>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</si>
  <si>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</si>
  <si>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</si>
  <si>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</si>
  <si>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</si>
  <si>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</si>
  <si>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</si>
  <si>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</si>
  <si>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</si>
  <si>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</si>
  <si>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</si>
  <si>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</si>
  <si>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</si>
  <si>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</si>
  <si>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</si>
  <si>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</si>
  <si>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</si>
  <si>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</si>
  <si>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</si>
  <si>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</si>
  <si>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</si>
  <si>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</si>
  <si>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</si>
  <si>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</si>
  <si>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</si>
  <si>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</si>
  <si>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</si>
  <si>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</si>
  <si>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</si>
  <si>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</si>
  <si>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</si>
  <si>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</si>
  <si>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</si>
  <si>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</si>
  <si>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</si>
  <si>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</si>
  <si>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</si>
  <si>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</si>
  <si>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</si>
  <si>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</si>
  <si>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</si>
  <si>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</si>
  <si>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</si>
  <si>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</si>
  <si>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</si>
  <si>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</si>
  <si>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</si>
  <si>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</si>
  <si>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</si>
  <si>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</si>
  <si>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</si>
  <si>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</si>
  <si>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</si>
  <si>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</si>
  <si>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</si>
  <si>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</si>
  <si>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</si>
  <si>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</si>
  <si>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</si>
  <si>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</si>
  <si>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</si>
  <si>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</si>
  <si>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</si>
  <si>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</si>
  <si>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</si>
  <si>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</si>
  <si>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</si>
  <si>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</si>
  <si>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</si>
  <si>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</si>
  <si>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</si>
  <si>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</si>
  <si>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</si>
  <si>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</si>
  <si>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</si>
  <si>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</si>
  <si>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</si>
  <si>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</si>
  <si>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</si>
  <si>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</si>
  <si>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</si>
  <si>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</si>
  <si>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</si>
  <si>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</si>
  <si>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</si>
  <si>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</si>
  <si>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</si>
  <si>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</si>
  <si>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</si>
  <si>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</si>
  <si>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</si>
  <si>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</si>
  <si>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</si>
  <si>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</si>
  <si>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</si>
  <si>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</si>
  <si>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</si>
  <si>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</si>
  <si>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</si>
  <si>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</si>
  <si>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</si>
  <si>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</si>
  <si>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</si>
  <si>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</si>
  <si>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</si>
  <si>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</si>
  <si>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</si>
  <si>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</si>
  <si>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</si>
  <si>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</si>
  <si>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</si>
  <si>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</si>
  <si>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</si>
  <si>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</si>
  <si>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</si>
  <si>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</si>
  <si>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</si>
  <si>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</si>
  <si>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</si>
  <si>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</si>
  <si>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</si>
  <si>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</si>
  <si>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</si>
  <si>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</si>
  <si>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</si>
  <si>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</si>
  <si>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</si>
  <si>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</si>
  <si>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</si>
  <si>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</si>
  <si>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</si>
  <si>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</si>
  <si>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</si>
  <si>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</si>
  <si>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</si>
  <si>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</si>
  <si>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</si>
  <si>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</si>
  <si>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</si>
  <si>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</si>
  <si>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</si>
  <si>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</si>
  <si>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</si>
  <si>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</si>
  <si>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</si>
  <si>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</si>
  <si>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</si>
  <si>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</si>
  <si>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</si>
  <si>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</si>
  <si>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</si>
  <si>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</si>
  <si>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</si>
  <si>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</si>
  <si>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</si>
  <si>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</si>
  <si>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</si>
  <si>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</si>
  <si>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</si>
  <si>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</si>
  <si>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</si>
  <si>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</si>
  <si>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</si>
  <si>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</si>
  <si>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</si>
  <si>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</si>
  <si>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</si>
  <si>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</si>
  <si>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</si>
  <si>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</si>
  <si>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</si>
  <si>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</si>
  <si>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</si>
  <si>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</si>
  <si>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</si>
  <si>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</si>
  <si>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</si>
  <si>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</si>
  <si>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</si>
  <si>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</si>
  <si>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</si>
  <si>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</si>
  <si>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</si>
  <si>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</si>
  <si>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</si>
  <si>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</si>
  <si>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</si>
  <si>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</si>
  <si>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</si>
  <si>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</si>
  <si>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</si>
  <si>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</si>
  <si>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</si>
  <si>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</si>
  <si>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</si>
  <si>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</si>
  <si>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</si>
  <si>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</si>
  <si>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</si>
  <si>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</si>
  <si>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</si>
  <si>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</si>
  <si>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</si>
  <si>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</si>
  <si>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</si>
  <si>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</si>
  <si>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</si>
  <si>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</si>
  <si>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</si>
  <si>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</si>
  <si>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</si>
  <si>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</si>
  <si>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</si>
  <si>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</si>
  <si>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</si>
  <si>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</si>
  <si>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</si>
  <si>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</si>
  <si>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</si>
  <si>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</si>
  <si>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</si>
  <si>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</si>
  <si>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</si>
  <si>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</si>
  <si>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</si>
  <si>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</si>
  <si>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</si>
  <si>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</si>
  <si>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</si>
  <si>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</si>
  <si>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</si>
  <si>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</si>
  <si>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</si>
  <si>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</si>
  <si>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</si>
  <si>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</si>
  <si>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</si>
  <si>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</si>
  <si>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</si>
  <si>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</si>
  <si>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</si>
  <si>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</si>
  <si>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</si>
  <si>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</si>
  <si>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</si>
  <si>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</si>
  <si>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</si>
  <si>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</si>
  <si>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</si>
  <si>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</si>
  <si>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</si>
  <si>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</si>
  <si>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</si>
  <si>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</si>
  <si>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</si>
  <si>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</si>
  <si>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</si>
  <si>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</si>
  <si>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</si>
  <si>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</si>
  <si>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</si>
  <si>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</si>
  <si>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</si>
  <si>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</si>
  <si>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</si>
  <si>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</si>
  <si>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</si>
  <si>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</si>
  <si>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</si>
  <si>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</si>
  <si>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</si>
  <si>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</si>
  <si>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</si>
  <si>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</si>
  <si>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</si>
  <si>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</si>
  <si>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</si>
  <si>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</si>
  <si>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</si>
  <si>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</si>
  <si>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</si>
  <si>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</si>
  <si>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</si>
  <si>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</si>
  <si>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</si>
  <si>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</si>
  <si>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</si>
  <si>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</si>
  <si>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</si>
  <si>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</si>
  <si>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</si>
  <si>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</si>
  <si>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</si>
  <si>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</si>
  <si>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</si>
  <si>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</si>
  <si>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</si>
  <si>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</si>
  <si>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</si>
  <si>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</si>
  <si>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</si>
  <si>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</si>
  <si>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</si>
  <si>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</si>
  <si>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</si>
  <si>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</si>
  <si>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</si>
  <si>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</si>
  <si>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</si>
  <si>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</si>
  <si>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</si>
  <si>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</si>
  <si>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</si>
  <si>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</si>
  <si>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</si>
  <si>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</si>
  <si>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</si>
  <si>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</si>
  <si>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</si>
  <si>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</si>
  <si>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</si>
  <si>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</si>
  <si>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</si>
  <si>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</si>
  <si>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</si>
  <si>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</si>
  <si>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</si>
  <si>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</si>
  <si>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</si>
  <si>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</si>
  <si>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</si>
  <si>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</si>
  <si>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</si>
  <si>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</si>
  <si>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</si>
  <si>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</si>
  <si>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</si>
  <si>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</si>
  <si>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</si>
  <si>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</si>
  <si>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</si>
  <si>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</si>
  <si>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</si>
  <si>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</si>
  <si>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</si>
  <si>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</si>
  <si>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</si>
  <si>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</si>
  <si>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</si>
  <si>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</si>
  <si>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</si>
  <si>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</si>
  <si>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</si>
  <si>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</si>
  <si>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</si>
  <si>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</si>
  <si>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</si>
  <si>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</si>
  <si>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</si>
  <si>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</si>
  <si>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</si>
  <si>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</si>
  <si>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</si>
  <si>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</si>
  <si>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</si>
  <si>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</si>
  <si>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</si>
  <si>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</si>
  <si>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</si>
  <si>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</si>
  <si>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</si>
  <si>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</si>
  <si>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</si>
  <si>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</si>
  <si>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</si>
  <si>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</si>
  <si>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</si>
  <si>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</si>
  <si>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</si>
  <si>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</si>
  <si>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</si>
  <si>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</si>
  <si>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</si>
  <si>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</si>
  <si>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</si>
  <si>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</si>
  <si>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</si>
  <si>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</si>
  <si>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</si>
  <si>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</si>
  <si>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</si>
  <si>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</si>
  <si>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</si>
  <si>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</si>
  <si>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</si>
  <si>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</si>
  <si>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</si>
  <si>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</si>
  <si>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</si>
  <si>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</si>
  <si>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</si>
  <si>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</si>
  <si>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</si>
  <si>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</si>
  <si>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</si>
  <si>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</si>
  <si>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</si>
  <si>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</si>
  <si>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</si>
  <si>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</si>
  <si>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</si>
  <si>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</si>
  <si>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</si>
  <si>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</si>
  <si>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</si>
  <si>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</si>
  <si>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</si>
  <si>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</si>
  <si>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</si>
  <si>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</si>
  <si>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</si>
  <si>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</si>
  <si>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</si>
  <si>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</si>
  <si>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</si>
  <si>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</si>
  <si>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</si>
  <si>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</si>
  <si>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</si>
  <si>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</si>
  <si>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</si>
  <si>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</si>
  <si>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</si>
  <si>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</si>
  <si>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</si>
  <si>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</si>
  <si>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</si>
  <si>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</si>
  <si>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</si>
  <si>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</si>
  <si>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</si>
  <si>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</si>
  <si>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</si>
  <si>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</si>
  <si>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</si>
  <si>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</si>
  <si>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</si>
  <si>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</si>
  <si>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</si>
  <si>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</si>
  <si>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</si>
  <si>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</si>
  <si>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</si>
  <si>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</si>
  <si>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</si>
  <si>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</si>
  <si>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</si>
  <si>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</si>
  <si>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</si>
  <si>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</si>
  <si>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</si>
  <si>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</si>
  <si>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</si>
  <si>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</si>
  <si>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</si>
  <si>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</si>
  <si>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</si>
  <si>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</si>
  <si>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</si>
  <si>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</si>
  <si>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</si>
  <si>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</si>
  <si>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</si>
  <si>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</si>
  <si>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</si>
  <si>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</si>
  <si>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</si>
  <si>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</si>
  <si>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</si>
  <si>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</si>
  <si>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</si>
  <si>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</si>
  <si>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</si>
  <si>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</si>
  <si>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</si>
  <si>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</si>
  <si>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</si>
  <si>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</si>
  <si>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</si>
  <si>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</si>
  <si>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</si>
  <si>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</si>
  <si>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</si>
  <si>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</si>
  <si>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</si>
  <si>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</si>
  <si>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</si>
  <si>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</si>
  <si>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</si>
  <si>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</si>
  <si>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</si>
  <si>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</si>
  <si>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</si>
  <si>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</si>
  <si>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</si>
  <si>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</si>
  <si>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</si>
  <si>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</si>
  <si>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</si>
  <si>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</si>
  <si>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</si>
  <si>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</si>
  <si>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</si>
  <si>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</si>
  <si>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</si>
  <si>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</si>
  <si>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</si>
  <si>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</si>
  <si>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</si>
  <si>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</si>
  <si>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</si>
  <si>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</si>
  <si>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</si>
  <si>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</si>
  <si>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</si>
  <si>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</si>
  <si>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</si>
  <si>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</si>
  <si>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</si>
  <si>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</si>
  <si>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</si>
  <si>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</si>
  <si>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</si>
  <si>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</si>
  <si>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</si>
  <si>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</si>
  <si>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</si>
  <si>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</si>
  <si>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</si>
  <si>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</si>
  <si>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</si>
  <si>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</si>
  <si>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</si>
  <si>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</si>
  <si>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</si>
  <si>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</si>
  <si>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</si>
  <si>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</si>
  <si>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</si>
  <si>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</si>
  <si>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</si>
  <si>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</si>
  <si>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</si>
  <si>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</si>
  <si>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</si>
  <si>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</si>
  <si>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</si>
  <si>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</si>
  <si>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</si>
  <si>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</si>
  <si>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</si>
  <si>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</si>
  <si>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</si>
  <si>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</si>
  <si>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</si>
  <si>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</si>
  <si>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</si>
  <si>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</si>
  <si>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</si>
  <si>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</si>
  <si>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</si>
  <si>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</si>
  <si>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</si>
  <si>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</si>
  <si>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</si>
  <si>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</si>
  <si>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</si>
  <si>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</si>
  <si>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</si>
  <si>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</si>
  <si>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</si>
  <si>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</si>
  <si>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</si>
  <si>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</si>
  <si>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</si>
  <si>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</si>
  <si>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</si>
  <si>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</si>
  <si>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</si>
  <si>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</si>
  <si>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</si>
  <si>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</si>
  <si>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</si>
  <si>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</si>
  <si>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</si>
  <si>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</si>
  <si>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</si>
  <si>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</si>
  <si>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</si>
  <si>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</si>
  <si>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</si>
  <si>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</si>
  <si>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</si>
  <si>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</si>
  <si>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</si>
  <si>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</si>
  <si>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</si>
  <si>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</si>
  <si>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</si>
  <si>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</si>
  <si>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</si>
  <si>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</si>
  <si>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</si>
  <si>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</si>
  <si>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</si>
  <si>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</si>
  <si>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</si>
  <si>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</si>
  <si>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</si>
  <si>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</si>
  <si>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</si>
  <si>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</si>
  <si>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</si>
  <si>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</si>
  <si>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</si>
  <si>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</si>
  <si>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</si>
  <si>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</si>
  <si>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</si>
  <si>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</si>
  <si>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</si>
  <si>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</si>
  <si>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</si>
  <si>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</si>
  <si>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</si>
  <si>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</si>
  <si>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</si>
  <si>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</si>
  <si>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</si>
  <si>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</si>
  <si>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</si>
  <si>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</si>
  <si>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</si>
  <si>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</si>
  <si>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</si>
  <si>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</si>
  <si>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</si>
  <si>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</si>
  <si>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</si>
  <si>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</si>
  <si>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</si>
  <si>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</si>
  <si>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</si>
  <si>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</si>
  <si>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</si>
  <si>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</si>
  <si>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</si>
  <si>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</si>
  <si>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</si>
  <si>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</si>
  <si>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</si>
  <si>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</si>
  <si>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</si>
  <si>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</si>
  <si>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</si>
  <si>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</si>
  <si>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</si>
  <si>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</si>
  <si>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</si>
  <si>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</si>
  <si>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</si>
  <si>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</si>
  <si>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</si>
  <si>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</si>
  <si>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</si>
  <si>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</si>
  <si>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</si>
  <si>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</si>
  <si>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</si>
  <si>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</si>
  <si>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</si>
  <si>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</si>
  <si>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</si>
  <si>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</si>
  <si>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</si>
  <si>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</si>
  <si>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</si>
  <si>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</si>
  <si>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</si>
  <si>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</si>
  <si>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</si>
  <si>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</si>
  <si>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</si>
  <si>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</si>
  <si>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</si>
  <si>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</si>
  <si>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</si>
  <si>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</si>
  <si>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</si>
  <si>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</si>
  <si>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</si>
  <si>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</si>
  <si>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</si>
  <si>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</si>
  <si>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</si>
  <si>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</si>
  <si>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</si>
  <si>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</si>
  <si>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</si>
  <si>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</si>
  <si>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</si>
  <si>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</si>
  <si>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</si>
  <si>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</si>
  <si>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</si>
  <si>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</si>
  <si>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</si>
  <si>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</si>
  <si>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</si>
  <si>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</si>
  <si>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</si>
  <si>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</si>
  <si>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</si>
  <si>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</si>
  <si>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</si>
  <si>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</si>
  <si>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</si>
  <si>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</si>
  <si>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</si>
  <si>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</si>
  <si>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</si>
  <si>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</si>
  <si>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</si>
  <si>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</si>
  <si>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</si>
  <si>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</si>
  <si>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</si>
  <si>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</si>
  <si>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</si>
  <si>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</si>
  <si>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</si>
  <si>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</si>
  <si>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</si>
  <si>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</si>
  <si>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</si>
  <si>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</si>
  <si>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</si>
  <si>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</si>
  <si>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</si>
  <si>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</si>
  <si>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</si>
  <si>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</si>
  <si>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</si>
  <si>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</si>
  <si>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</si>
  <si>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</si>
  <si>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</si>
  <si>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</si>
  <si>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</si>
  <si>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</si>
  <si>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</si>
  <si>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</si>
  <si>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</si>
  <si>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</si>
  <si>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</si>
  <si>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</si>
  <si>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</si>
  <si>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</si>
  <si>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</si>
  <si>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</si>
  <si>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</si>
  <si>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</si>
  <si>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</si>
  <si>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</si>
  <si>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</si>
  <si>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</si>
  <si>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</si>
  <si>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</si>
  <si>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</si>
  <si>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</si>
  <si>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</si>
  <si>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</si>
  <si>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</si>
  <si>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</si>
  <si>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</si>
  <si>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</si>
  <si>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</si>
  <si>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</si>
  <si>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</si>
  <si>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</si>
  <si>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</si>
  <si>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</si>
  <si>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</si>
  <si>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</si>
  <si>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</si>
  <si>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</si>
  <si>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</si>
  <si>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</si>
  <si>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</si>
  <si>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</si>
  <si>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</si>
  <si>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</si>
  <si>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</si>
  <si>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</si>
  <si>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</si>
  <si>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</si>
  <si>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</si>
  <si>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</si>
  <si>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</si>
  <si>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</si>
  <si>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</si>
  <si>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</si>
  <si>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</si>
  <si>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</si>
  <si>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</si>
  <si>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</si>
  <si>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</si>
  <si>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</si>
  <si>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</si>
  <si>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</si>
  <si>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</si>
  <si>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</si>
  <si>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</si>
  <si>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</si>
  <si>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</si>
  <si>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</si>
  <si>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</si>
  <si>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</si>
  <si>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</si>
  <si>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</si>
  <si>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</si>
  <si>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</si>
  <si>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</si>
  <si>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</si>
  <si>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</si>
  <si>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</si>
  <si>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</si>
  <si>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</si>
  <si>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</si>
  <si>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</si>
  <si>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</si>
  <si>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</si>
  <si>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</si>
  <si>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</si>
  <si>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</si>
  <si>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</si>
  <si>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</si>
  <si>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</si>
  <si>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</si>
  <si>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</si>
  <si>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</si>
  <si>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</si>
  <si>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</si>
  <si>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</si>
  <si>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</si>
  <si>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</si>
  <si>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</si>
  <si>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</si>
  <si>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</si>
  <si>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</si>
  <si>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</si>
  <si>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</si>
  <si>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</si>
  <si>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</si>
  <si>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</si>
  <si>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</si>
  <si>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</si>
  <si>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</si>
  <si>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</si>
  <si>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</si>
  <si>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</si>
  <si>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</si>
  <si>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</si>
  <si>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</si>
  <si>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</si>
  <si>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</si>
  <si>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</si>
  <si>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</si>
  <si>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</si>
  <si>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</si>
  <si>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</si>
  <si>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</si>
  <si>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</si>
  <si>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</si>
  <si>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</si>
  <si>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</si>
  <si>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</si>
  <si>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</si>
  <si>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</si>
  <si>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</si>
  <si>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</si>
  <si>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</si>
  <si>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</si>
  <si>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</si>
  <si>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</si>
  <si>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</si>
  <si>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</si>
  <si>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</si>
  <si>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</si>
  <si>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</si>
  <si>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</si>
  <si>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</si>
  <si>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</si>
  <si>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</si>
  <si>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</si>
  <si>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</si>
  <si>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</si>
  <si>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</si>
  <si>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</si>
  <si>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</si>
  <si>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</si>
  <si>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</si>
  <si>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</si>
  <si>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</si>
  <si>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</si>
  <si>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</si>
  <si>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</si>
  <si>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</si>
  <si>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</si>
  <si>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</si>
  <si>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</si>
  <si>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</si>
  <si>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</si>
  <si>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</si>
  <si>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</si>
  <si>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</si>
  <si>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</si>
  <si>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</si>
  <si>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</si>
  <si>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</si>
  <si>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</si>
  <si>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</si>
  <si>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</si>
  <si>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</si>
  <si>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</si>
  <si>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</si>
  <si>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</si>
  <si>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</si>
  <si>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</si>
  <si>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</si>
  <si>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</si>
  <si>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</si>
  <si>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</si>
  <si>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</si>
  <si>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</si>
  <si>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</si>
  <si>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</si>
  <si>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</si>
  <si>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</si>
  <si>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</si>
  <si>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</si>
  <si>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</si>
  <si>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</si>
  <si>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</si>
  <si>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</si>
  <si>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</si>
  <si>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</si>
  <si>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</si>
  <si>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</si>
  <si>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</si>
  <si>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</si>
  <si>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</si>
  <si>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</si>
  <si>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</si>
  <si>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</si>
  <si>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</si>
  <si>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</si>
  <si>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</si>
  <si>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</si>
  <si>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</si>
  <si>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</si>
  <si>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</si>
  <si>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</si>
  <si>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</si>
  <si>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</si>
  <si>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</si>
  <si>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</si>
  <si>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</si>
  <si>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</si>
  <si>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</si>
  <si>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</si>
  <si>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</si>
  <si>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</si>
  <si>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</si>
  <si>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</si>
  <si>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</si>
  <si>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</si>
  <si>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</si>
  <si>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</si>
  <si>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</si>
  <si>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</si>
  <si>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</si>
  <si>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</si>
  <si>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</si>
  <si>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</si>
  <si>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</si>
  <si>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</si>
  <si>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</si>
  <si>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</si>
  <si>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</si>
  <si>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</si>
  <si>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</si>
  <si>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</si>
  <si>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</si>
  <si>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</si>
  <si>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</si>
  <si>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</si>
  <si>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</si>
  <si>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</si>
  <si>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</si>
  <si>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</si>
  <si>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</si>
  <si>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</si>
  <si>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</si>
  <si>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</si>
  <si>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</si>
  <si>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</si>
  <si>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</si>
  <si>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</si>
  <si>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</si>
  <si>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</si>
  <si>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</si>
  <si>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</si>
  <si>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</si>
  <si>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</si>
  <si>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</si>
  <si>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</si>
  <si>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</si>
  <si>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</si>
  <si>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</si>
  <si>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</si>
  <si>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</si>
  <si>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</si>
  <si>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</si>
  <si>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</si>
  <si>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</si>
  <si>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</si>
  <si>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</si>
  <si>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</si>
  <si>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</si>
  <si>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</si>
  <si>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</si>
  <si>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</si>
  <si>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</si>
  <si>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</si>
  <si>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</si>
  <si>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</si>
  <si>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</si>
  <si>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</si>
  <si>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</si>
  <si>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</si>
  <si>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</si>
  <si>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</si>
  <si>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</si>
  <si>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</si>
  <si>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</si>
  <si>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</si>
  <si>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</si>
  <si>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</si>
  <si>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</si>
  <si>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</si>
  <si>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</si>
  <si>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</si>
  <si>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</si>
  <si>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</si>
  <si>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</si>
  <si>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</si>
  <si>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</si>
  <si>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</si>
  <si>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</si>
  <si>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</si>
  <si>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</si>
  <si>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</si>
  <si>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</si>
  <si>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</si>
  <si>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</si>
  <si>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</si>
  <si>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</si>
  <si>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</si>
  <si>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</si>
  <si>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</si>
  <si>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</si>
  <si>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</si>
  <si>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</si>
  <si>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</si>
  <si>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</si>
  <si>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</si>
  <si>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</si>
  <si>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</si>
  <si>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</si>
  <si>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</si>
  <si>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</si>
  <si>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</si>
  <si>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</si>
  <si>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</si>
  <si>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</si>
  <si>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</si>
  <si>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</si>
  <si>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</si>
  <si>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</si>
  <si>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</si>
  <si>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</si>
  <si>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</si>
  <si>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</si>
  <si>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</si>
  <si>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</si>
  <si>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</si>
  <si>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</si>
  <si>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</si>
  <si>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</si>
  <si>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</si>
  <si>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</si>
  <si>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</si>
  <si>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</si>
  <si>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</si>
  <si>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</si>
  <si>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</si>
  <si>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</si>
  <si>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</si>
  <si>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</si>
  <si>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</si>
  <si>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</si>
  <si>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</si>
  <si>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</si>
  <si>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</si>
  <si>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</si>
  <si>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</si>
  <si>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</si>
  <si>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</si>
  <si>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</si>
  <si>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</si>
  <si>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</si>
  <si>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</si>
  <si>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</si>
  <si>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</si>
  <si>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</si>
  <si>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</si>
  <si>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</si>
  <si>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</si>
  <si>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</si>
  <si>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</si>
  <si>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</si>
  <si>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</si>
  <si>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</si>
  <si>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</si>
  <si>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</si>
  <si>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</si>
  <si>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</si>
  <si>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</si>
  <si>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</si>
  <si>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</si>
  <si>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</si>
  <si>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</si>
  <si>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</si>
  <si>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</si>
  <si>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</si>
  <si>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</si>
  <si>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</si>
  <si>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</si>
  <si>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</si>
  <si>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</si>
  <si>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</si>
  <si>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</si>
  <si>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</si>
  <si>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</si>
  <si>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</si>
  <si>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</si>
  <si>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</si>
  <si>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</si>
  <si>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</si>
  <si>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</si>
  <si>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</si>
  <si>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</si>
  <si>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</si>
  <si>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</si>
  <si>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</si>
  <si>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</si>
  <si>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</si>
  <si>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</si>
  <si>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</si>
  <si>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</si>
  <si>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</si>
  <si>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</si>
  <si>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</si>
  <si>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</si>
  <si>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</si>
  <si>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</si>
  <si>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</si>
  <si>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</si>
  <si>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</si>
  <si>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</si>
  <si>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</si>
  <si>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</si>
  <si>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</si>
  <si>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</si>
  <si>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</si>
  <si>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</si>
  <si>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</si>
  <si>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</si>
  <si>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</si>
  <si>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</si>
  <si>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</si>
  <si>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</si>
  <si>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</si>
  <si>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</si>
  <si>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</si>
  <si>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</si>
  <si>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</si>
  <si>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</si>
  <si>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</si>
  <si>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</si>
  <si>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</si>
  <si>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</si>
  <si>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</si>
  <si>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</si>
  <si>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</si>
  <si>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</si>
  <si>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</si>
  <si>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</si>
  <si>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</si>
  <si>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</si>
  <si>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</si>
  <si>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</si>
  <si>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</si>
  <si>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</si>
  <si>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</si>
  <si>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</si>
  <si>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</si>
  <si>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</si>
  <si>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</si>
  <si>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</si>
  <si>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</si>
  <si>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</si>
  <si>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</si>
  <si>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</si>
  <si>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</si>
  <si>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</si>
  <si>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</si>
  <si>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</si>
  <si>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</si>
  <si>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</si>
  <si>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</si>
  <si>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</si>
  <si>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</si>
  <si>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</si>
  <si>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</si>
  <si>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</si>
  <si>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</si>
  <si>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</si>
  <si>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</si>
  <si>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</si>
  <si>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</si>
  <si>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</si>
  <si>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</si>
  <si>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</si>
  <si>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</si>
  <si>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</si>
  <si>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</si>
  <si>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</si>
  <si>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</si>
  <si>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</si>
  <si>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</si>
  <si>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</si>
  <si>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</si>
  <si>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</si>
  <si>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</si>
  <si>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</si>
  <si>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</si>
  <si>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</si>
  <si>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</si>
  <si>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</si>
  <si>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</si>
  <si>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</si>
  <si>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</si>
  <si>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</si>
  <si>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</si>
  <si>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</si>
  <si>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</si>
  <si>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</si>
  <si>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</si>
  <si>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</si>
  <si>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</si>
  <si>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</si>
  <si>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</si>
  <si>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</si>
  <si>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</si>
  <si>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</si>
  <si>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</si>
  <si>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</si>
  <si>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</si>
  <si>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</si>
  <si>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</si>
  <si>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</si>
  <si>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</si>
  <si>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</si>
  <si>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</si>
  <si>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</si>
  <si>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</si>
  <si>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</si>
  <si>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</si>
  <si>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</si>
  <si>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</si>
  <si>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</si>
  <si>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</si>
  <si>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</si>
  <si>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</si>
  <si>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</si>
  <si>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</si>
  <si>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</si>
  <si>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</si>
  <si>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</si>
  <si>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</si>
  <si>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</si>
  <si>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</si>
  <si>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</si>
  <si>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</si>
  <si>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</si>
  <si>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</si>
  <si>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</si>
  <si>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</si>
  <si>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</si>
  <si>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</si>
  <si>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</si>
  <si>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</si>
  <si>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</si>
  <si>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</si>
  <si>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</si>
  <si>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</si>
  <si>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</si>
  <si>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</si>
  <si>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</si>
  <si>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</si>
  <si>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</si>
  <si>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</si>
  <si>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</si>
  <si>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</si>
  <si>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</si>
  <si>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</si>
  <si>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</si>
  <si>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</si>
  <si>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</si>
  <si>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</si>
  <si>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</si>
  <si>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</si>
  <si>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</si>
  <si>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</si>
  <si>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</si>
  <si>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</si>
  <si>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</si>
  <si>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</si>
  <si>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</si>
  <si>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</si>
  <si>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</si>
  <si>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</si>
  <si>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</si>
  <si>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</si>
  <si>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</si>
  <si>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</si>
  <si>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</si>
  <si>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</si>
  <si>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</si>
  <si>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</si>
  <si>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</si>
  <si>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</si>
  <si>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</si>
  <si>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</si>
  <si>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</si>
  <si>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</si>
  <si>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</si>
  <si>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</si>
  <si>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</si>
  <si>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</si>
  <si>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</si>
  <si>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</si>
  <si>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</si>
  <si>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</si>
  <si>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</si>
  <si>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</si>
  <si>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</si>
  <si>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</si>
  <si>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</si>
  <si>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</si>
  <si>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</si>
  <si>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</si>
  <si>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</si>
  <si>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</si>
  <si>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</si>
  <si>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</si>
  <si>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</si>
  <si>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</si>
  <si>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</si>
  <si>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</si>
  <si>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</si>
  <si>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</si>
  <si>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</si>
  <si>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</si>
  <si>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</si>
  <si>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</si>
  <si>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</si>
  <si>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</si>
  <si>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</si>
  <si>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</si>
  <si>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</si>
  <si>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</si>
  <si>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</si>
  <si>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</si>
  <si>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</si>
  <si>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</si>
  <si>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</si>
  <si>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</si>
  <si>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</si>
  <si>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</si>
  <si>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</si>
  <si>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</si>
  <si>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</si>
  <si>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</si>
  <si>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</si>
  <si>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</si>
  <si>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</si>
  <si>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</si>
  <si>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</si>
  <si>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</si>
  <si>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</si>
  <si>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</si>
  <si>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</si>
  <si>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</si>
  <si>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</si>
  <si>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</si>
  <si>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</si>
  <si>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</si>
  <si>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</si>
  <si>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</si>
  <si>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</si>
  <si>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</si>
  <si>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</si>
  <si>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</si>
  <si>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</si>
  <si>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</si>
  <si>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</si>
  <si>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</si>
  <si>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</si>
  <si>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</si>
  <si>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</si>
  <si>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</si>
  <si>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</si>
  <si>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</si>
  <si>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</si>
  <si>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</si>
  <si>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</si>
  <si>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</si>
  <si>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</si>
  <si>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</si>
  <si>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</si>
  <si>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</si>
  <si>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</si>
  <si>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</si>
  <si>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</si>
  <si>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</si>
  <si>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</si>
  <si>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</si>
  <si>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</si>
  <si>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</si>
  <si>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</si>
  <si>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</si>
  <si>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</si>
  <si>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</si>
  <si>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</si>
  <si>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</si>
  <si>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</si>
  <si>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</si>
  <si>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</si>
  <si>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</si>
  <si>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</si>
  <si>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</si>
  <si>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</si>
  <si>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</si>
  <si>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</si>
  <si>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</si>
  <si>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</si>
  <si>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</si>
  <si>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</si>
  <si>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</si>
  <si>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</si>
  <si>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</si>
  <si>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</si>
  <si>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</si>
  <si>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</si>
  <si>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</si>
  <si>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</si>
  <si>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</si>
  <si>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</si>
  <si>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</si>
  <si>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</si>
  <si>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</si>
  <si>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</si>
  <si>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</si>
  <si>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</si>
  <si>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</si>
  <si>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</si>
  <si>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</si>
  <si>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</si>
  <si>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</si>
  <si>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</si>
  <si>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</si>
  <si>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</si>
  <si>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</si>
  <si>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</si>
  <si>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</si>
  <si>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</si>
  <si>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</si>
  <si>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</si>
  <si>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</si>
  <si>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</si>
  <si>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</si>
  <si>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</si>
  <si>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</si>
  <si>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</si>
  <si>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</si>
  <si>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</si>
  <si>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</si>
  <si>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</si>
  <si>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</si>
  <si>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</si>
  <si>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</si>
  <si>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</si>
  <si>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</si>
  <si>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</si>
  <si>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</si>
  <si>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</si>
  <si>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</si>
  <si>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</si>
  <si>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</si>
  <si>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</si>
  <si>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</si>
  <si>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</si>
  <si>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</si>
  <si>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</si>
  <si>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</si>
  <si>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</si>
  <si>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</si>
  <si>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</si>
  <si>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</si>
  <si>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</si>
  <si>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</si>
  <si>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</si>
  <si>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</si>
  <si>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</si>
  <si>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</si>
  <si>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</si>
  <si>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</si>
  <si>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</si>
  <si>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</si>
  <si>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</si>
  <si>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</si>
  <si>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</si>
  <si>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</si>
  <si>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</si>
  <si>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</si>
  <si>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</si>
  <si>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</si>
  <si>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</si>
  <si>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</si>
  <si>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</si>
  <si>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</si>
  <si>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</si>
  <si>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</si>
  <si>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</si>
  <si>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</si>
  <si>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</si>
  <si>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</si>
  <si>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</si>
  <si>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</si>
  <si>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</si>
  <si>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</si>
  <si>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</si>
  <si>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</si>
  <si>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</si>
  <si>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</si>
  <si>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</si>
  <si>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</si>
  <si>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</si>
  <si>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</si>
  <si>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</si>
  <si>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</si>
  <si>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</si>
  <si>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</si>
  <si>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</si>
  <si>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</si>
  <si>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</si>
  <si>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</si>
  <si>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</si>
  <si>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</si>
  <si>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</si>
  <si>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</si>
  <si>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</si>
  <si>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</si>
  <si>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</si>
  <si>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</si>
  <si>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</si>
  <si>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</si>
  <si>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</si>
  <si>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</si>
  <si>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</si>
  <si>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</si>
  <si>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</si>
  <si>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</si>
  <si>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</si>
  <si>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</si>
  <si>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</si>
  <si>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</si>
  <si>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</si>
  <si>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</si>
  <si>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</si>
  <si>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</si>
  <si>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</si>
  <si>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</si>
  <si>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</si>
  <si>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</si>
  <si>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</si>
  <si>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</si>
  <si>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</si>
  <si>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</si>
  <si>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</si>
  <si>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</si>
  <si>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</si>
  <si>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</si>
  <si>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</si>
  <si>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</si>
  <si>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</si>
  <si>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</si>
  <si>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</si>
  <si>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</si>
  <si>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</si>
  <si>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</si>
  <si>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</si>
  <si>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</si>
  <si>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</si>
  <si>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</si>
  <si>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</si>
  <si>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</si>
  <si>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</si>
  <si>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</si>
  <si>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</si>
  <si>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</si>
  <si>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</si>
  <si>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</si>
  <si>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</si>
  <si>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</si>
  <si>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</si>
  <si>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</si>
  <si>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</si>
  <si>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</si>
  <si>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</si>
  <si>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</si>
  <si>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</si>
  <si>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</si>
  <si>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</si>
  <si>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</si>
  <si>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</si>
  <si>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</si>
  <si>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</si>
  <si>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</si>
  <si>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</si>
  <si>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</si>
  <si>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</si>
  <si>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</si>
  <si>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</si>
  <si>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</si>
  <si>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</si>
  <si>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</si>
  <si>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</si>
  <si>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</si>
  <si>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</si>
  <si>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</si>
  <si>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</si>
  <si>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</si>
  <si>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</si>
  <si>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</si>
  <si>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</si>
  <si>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</si>
  <si>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</si>
  <si>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</si>
  <si>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</si>
  <si>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</si>
  <si>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</si>
  <si>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</si>
  <si>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</si>
  <si>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</si>
  <si>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</si>
  <si>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</si>
  <si>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</si>
  <si>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</si>
  <si>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</si>
  <si>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</si>
  <si>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</si>
  <si>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</si>
  <si>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</si>
  <si>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</si>
  <si>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</si>
  <si>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</si>
  <si>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</si>
  <si>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</si>
  <si>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</si>
  <si>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</si>
  <si>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</si>
  <si>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</si>
  <si>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</si>
  <si>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</si>
  <si>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</si>
  <si>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</si>
  <si>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</si>
  <si>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</si>
  <si>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</si>
  <si>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</si>
  <si>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</si>
  <si>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</si>
  <si>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</si>
  <si>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</si>
  <si>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</si>
  <si>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</si>
  <si>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</si>
  <si>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</si>
  <si>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</si>
  <si>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</si>
  <si>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</si>
  <si>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</si>
  <si>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</si>
  <si>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</si>
  <si>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</si>
  <si>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</si>
  <si>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</si>
  <si>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</si>
  <si>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</si>
  <si>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</si>
  <si>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</si>
  <si>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</si>
  <si>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</si>
  <si>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</si>
  <si>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</si>
  <si>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</si>
  <si>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</si>
  <si>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</si>
  <si>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</si>
  <si>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</si>
  <si>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</si>
  <si>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</si>
  <si>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</si>
  <si>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</si>
  <si>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</si>
  <si>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</si>
  <si>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</si>
  <si>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</si>
  <si>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</si>
  <si>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</si>
  <si>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</si>
  <si>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</si>
  <si>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</si>
  <si>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</si>
  <si>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</si>
  <si>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</si>
  <si>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</si>
  <si>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</si>
  <si>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</si>
  <si>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</si>
  <si>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</si>
  <si>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</si>
  <si>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</si>
  <si>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</si>
  <si>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</si>
  <si>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</si>
  <si>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</si>
  <si>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</si>
  <si>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</si>
  <si>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</si>
  <si>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</si>
  <si>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</si>
  <si>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</si>
  <si>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</si>
  <si>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</si>
  <si>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</si>
  <si>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</si>
  <si>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</si>
  <si>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</si>
  <si>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</si>
  <si>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</si>
  <si>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</si>
  <si>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</si>
  <si>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</si>
  <si>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</si>
  <si>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</si>
  <si>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</si>
  <si>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</si>
  <si>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</si>
  <si>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</si>
  <si>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</si>
  <si>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</si>
  <si>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</si>
  <si>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</si>
  <si>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</si>
  <si>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</si>
  <si>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</si>
  <si>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</si>
  <si>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</si>
  <si>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</si>
  <si>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</si>
  <si>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</si>
  <si>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</si>
  <si>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</si>
  <si>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</si>
  <si>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</si>
  <si>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</si>
  <si>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</si>
  <si>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</si>
  <si>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</si>
  <si>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</si>
  <si>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</si>
  <si>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</si>
  <si>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</si>
  <si>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</si>
  <si>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</si>
  <si>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</si>
  <si>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</si>
  <si>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</si>
  <si>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</si>
  <si>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</si>
  <si>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</si>
  <si>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</si>
  <si>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</si>
  <si>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</si>
  <si>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</si>
  <si>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</si>
  <si>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</si>
  <si>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</si>
  <si>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</si>
  <si>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</si>
  <si>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</si>
  <si>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</si>
  <si>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</si>
  <si>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</si>
  <si>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</si>
  <si>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</si>
  <si>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</si>
  <si>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</si>
  <si>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</si>
  <si>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</si>
  <si>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</si>
  <si>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</si>
  <si>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</si>
  <si>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</si>
  <si>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</si>
  <si>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</si>
  <si>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</si>
  <si>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</si>
  <si>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</si>
  <si>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</si>
  <si>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</si>
  <si>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</si>
  <si>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</si>
  <si>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</si>
  <si>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</si>
  <si>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</si>
  <si>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</si>
  <si>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</si>
  <si>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</si>
  <si>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</si>
  <si>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</si>
  <si>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</si>
  <si>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</si>
  <si>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</si>
  <si>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</si>
  <si>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</si>
  <si>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</si>
  <si>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</si>
  <si>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</si>
  <si>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</si>
  <si>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</si>
  <si>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</si>
  <si>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</si>
  <si>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</si>
  <si>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</si>
  <si>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</si>
  <si>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</si>
  <si>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</si>
  <si>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</si>
  <si>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</si>
  <si>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</si>
  <si>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</si>
  <si>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</si>
  <si>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</si>
  <si>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</si>
  <si>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</si>
  <si>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</si>
  <si>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</si>
  <si>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</si>
  <si>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</si>
  <si>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</si>
  <si>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</si>
  <si>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</si>
  <si>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</si>
  <si>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</si>
  <si>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</si>
  <si>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</si>
  <si>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</si>
  <si>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</si>
  <si>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</si>
  <si>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</si>
  <si>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</si>
  <si>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</si>
  <si>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</si>
  <si>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</si>
  <si>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</si>
  <si>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</si>
  <si>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</si>
  <si>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</si>
  <si>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</si>
  <si>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</si>
  <si>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</si>
  <si>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</si>
  <si>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</si>
  <si>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</si>
  <si>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</si>
  <si>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</si>
  <si>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</si>
  <si>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</si>
  <si>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</si>
  <si>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</si>
  <si>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</si>
  <si>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</si>
  <si>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</si>
  <si>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</si>
  <si>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</si>
  <si>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</si>
  <si>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</si>
  <si>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</si>
  <si>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</si>
  <si>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</si>
  <si>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</si>
  <si>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</si>
  <si>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</si>
  <si>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</si>
  <si>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</si>
  <si>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</si>
  <si>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</si>
  <si>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</si>
  <si>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</si>
  <si>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</si>
  <si>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</si>
  <si>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</si>
  <si>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</si>
  <si>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</si>
  <si>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</si>
  <si>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</si>
  <si>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</si>
  <si>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</si>
  <si>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</si>
  <si>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</si>
  <si>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</si>
  <si>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</si>
  <si>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</si>
  <si>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</si>
  <si>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</si>
  <si>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</si>
  <si>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</si>
  <si>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</si>
  <si>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</si>
  <si>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</si>
  <si>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</si>
  <si>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</si>
  <si>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</si>
  <si>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</si>
  <si>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</si>
  <si>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</si>
  <si>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</si>
  <si>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</si>
  <si>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</si>
  <si>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</si>
  <si>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</si>
  <si>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</si>
  <si>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</si>
  <si>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</si>
  <si>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</si>
  <si>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</si>
  <si>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</si>
  <si>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</si>
  <si>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</si>
  <si>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</si>
  <si>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</si>
  <si>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</si>
  <si>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</si>
  <si>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</si>
  <si>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</si>
  <si>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</si>
  <si>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</si>
  <si>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</si>
  <si>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</si>
  <si>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</si>
  <si>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</si>
  <si>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</si>
  <si>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</si>
  <si>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</si>
  <si>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</si>
  <si>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</si>
  <si>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</si>
  <si>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</si>
  <si>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</si>
  <si>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</si>
  <si>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</si>
  <si>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</si>
  <si>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</si>
  <si>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</si>
  <si>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</si>
  <si>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</si>
  <si>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</si>
  <si>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</si>
  <si>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</si>
  <si>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</si>
  <si>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</si>
  <si>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</si>
  <si>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</si>
  <si>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</si>
  <si>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</si>
  <si>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</si>
  <si>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</si>
  <si>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</si>
  <si>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</si>
  <si>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</si>
  <si>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</si>
  <si>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</si>
  <si>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</si>
  <si>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</si>
  <si>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</si>
  <si>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</si>
  <si>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</si>
  <si>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</si>
  <si>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</si>
  <si>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</si>
  <si>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</si>
  <si>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</si>
  <si>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</si>
  <si>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</si>
  <si>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</si>
  <si>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</si>
  <si>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</si>
  <si>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</si>
  <si>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</si>
  <si>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</si>
  <si>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</si>
  <si>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</si>
  <si>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</si>
  <si>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</si>
  <si>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</si>
  <si>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</si>
  <si>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</si>
  <si>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</si>
  <si>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</si>
  <si>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</si>
  <si>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</si>
  <si>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</si>
  <si>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</si>
  <si>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</si>
  <si>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</si>
  <si>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</si>
  <si>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</si>
  <si>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</si>
  <si>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</si>
  <si>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</si>
  <si>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</si>
  <si>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</si>
  <si>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</si>
  <si>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</si>
  <si>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</si>
  <si>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</si>
  <si>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</si>
  <si>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</si>
  <si>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</si>
  <si>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</si>
  <si>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</si>
  <si>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</si>
  <si>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</si>
  <si>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</si>
  <si>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</si>
  <si>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</si>
  <si>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</si>
  <si>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</si>
  <si>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</si>
  <si>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</si>
  <si>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</si>
  <si>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</si>
  <si>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</si>
  <si>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</si>
  <si>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</si>
  <si>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</si>
  <si>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</si>
  <si>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</si>
  <si>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</si>
  <si>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</si>
  <si>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</si>
  <si>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</si>
  <si>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</si>
  <si>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</si>
  <si>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</si>
  <si>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</si>
  <si>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</si>
  <si>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</si>
  <si>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</si>
  <si>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</si>
  <si>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</si>
  <si>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</si>
  <si>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</si>
  <si>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</si>
  <si>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</si>
  <si>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</si>
  <si>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</si>
  <si>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</si>
  <si>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</si>
  <si>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</si>
  <si>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</si>
  <si>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</si>
  <si>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</si>
  <si>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</si>
  <si>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</si>
  <si>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</si>
  <si>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</si>
  <si>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</si>
  <si>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</si>
  <si>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</si>
  <si>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</si>
  <si>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</si>
  <si>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</si>
  <si>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</si>
  <si>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</si>
  <si>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</si>
  <si>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</si>
  <si>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</si>
  <si>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</si>
  <si>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</si>
  <si>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</si>
  <si>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</si>
  <si>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</si>
  <si>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</si>
  <si>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</si>
  <si>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</si>
  <si>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</si>
  <si>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</si>
  <si>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</si>
  <si>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</si>
  <si>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</si>
  <si>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</si>
  <si>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</si>
  <si>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</si>
  <si>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</si>
  <si>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</si>
  <si>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</si>
  <si>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</si>
  <si>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</si>
  <si>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</si>
  <si>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</si>
  <si>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</si>
  <si>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</si>
  <si>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</si>
  <si>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</si>
  <si>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</si>
  <si>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</si>
  <si>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</si>
  <si>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</si>
  <si>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</si>
  <si>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</si>
  <si>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</si>
  <si>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</si>
  <si>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</si>
  <si>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</si>
  <si>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</si>
  <si>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</si>
  <si>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</si>
  <si>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</si>
  <si>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</si>
  <si>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</si>
  <si>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</si>
  <si>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</si>
  <si>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</si>
  <si>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</si>
  <si>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</si>
  <si>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</si>
  <si>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</si>
  <si>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</si>
  <si>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</si>
  <si>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</si>
  <si>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</si>
  <si>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</si>
  <si>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</si>
  <si>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</si>
  <si>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</si>
  <si>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</si>
  <si>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</si>
  <si>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</si>
  <si>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</si>
  <si>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</si>
  <si>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</si>
  <si>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</si>
  <si>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</si>
  <si>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</si>
  <si>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</si>
  <si>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</si>
  <si>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</si>
  <si>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</si>
  <si>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</si>
  <si>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</si>
  <si>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</si>
  <si>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</si>
  <si>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</si>
  <si>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</si>
  <si>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</si>
  <si>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</si>
  <si>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</si>
  <si>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</si>
  <si>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</si>
  <si>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</si>
  <si>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</si>
  <si>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</si>
  <si>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</si>
  <si>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</si>
  <si>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</si>
  <si>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</si>
  <si>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</si>
  <si>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</si>
  <si>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</si>
  <si>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</si>
  <si>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</si>
  <si>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</si>
  <si>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</si>
  <si>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</si>
  <si>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</si>
  <si>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</si>
  <si>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</si>
  <si>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</si>
  <si>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</si>
  <si>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</si>
  <si>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</si>
  <si>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</si>
  <si>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</si>
  <si>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</si>
  <si>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</si>
  <si>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</si>
  <si>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</si>
  <si>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</si>
  <si>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</si>
  <si>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</si>
  <si>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</si>
  <si>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</si>
  <si>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</si>
  <si>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</si>
  <si>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</si>
  <si>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</si>
  <si>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</si>
  <si>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</si>
  <si>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</si>
  <si>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</si>
  <si>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</si>
  <si>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</si>
  <si>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</si>
  <si>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</si>
  <si>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</si>
  <si>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</si>
  <si>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</si>
  <si>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</si>
  <si>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</si>
  <si>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</si>
  <si>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</si>
  <si>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</si>
  <si>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</si>
  <si>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</si>
  <si>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</si>
  <si>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</si>
  <si>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</si>
  <si>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</si>
  <si>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</si>
  <si>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</si>
  <si>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</si>
  <si>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</si>
  <si>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</si>
  <si>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</si>
  <si>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</si>
  <si>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</si>
  <si>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</si>
  <si>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</si>
  <si>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</si>
  <si>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</si>
  <si>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</si>
  <si>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</si>
  <si>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</si>
  <si>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</si>
  <si>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</si>
  <si>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</si>
  <si>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</si>
  <si>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</si>
  <si>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</si>
  <si>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</si>
  <si>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</si>
  <si>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</si>
  <si>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</si>
  <si>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</si>
  <si>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</si>
  <si>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</si>
  <si>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</si>
  <si>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</si>
  <si>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</si>
  <si>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</si>
  <si>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</si>
  <si>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</si>
  <si>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</si>
  <si>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</si>
  <si>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</si>
  <si>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</si>
  <si>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</si>
  <si>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</si>
  <si>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</si>
  <si>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</si>
  <si>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</si>
  <si>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</si>
  <si>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</si>
  <si>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</si>
  <si>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</si>
  <si>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</si>
  <si>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</si>
  <si>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</si>
  <si>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</si>
  <si>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</si>
  <si>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</si>
  <si>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</si>
  <si>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</si>
  <si>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</si>
  <si>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</si>
  <si>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</si>
  <si>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</si>
  <si>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</si>
  <si>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</si>
  <si>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</si>
  <si>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</si>
  <si>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</si>
  <si>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</si>
  <si>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</si>
  <si>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</si>
  <si>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</si>
  <si>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</si>
  <si>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</si>
  <si>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</si>
  <si>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</si>
  <si>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</si>
  <si>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</si>
  <si>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</si>
  <si>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</si>
  <si>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</si>
  <si>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</si>
  <si>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</si>
  <si>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</si>
  <si>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</si>
  <si>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</si>
  <si>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</si>
  <si>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</si>
  <si>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</si>
  <si>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</si>
  <si>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</si>
  <si>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</si>
  <si>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</si>
  <si>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</si>
  <si>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</si>
  <si>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</si>
  <si>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</si>
  <si>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</si>
  <si>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</si>
  <si>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</si>
  <si>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</si>
  <si>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</si>
  <si>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</si>
  <si>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</si>
  <si>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</si>
  <si>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</si>
  <si>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</si>
  <si>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</si>
  <si>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</si>
  <si>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</si>
  <si>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</si>
  <si>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</si>
  <si>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</si>
  <si>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</si>
  <si>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</si>
  <si>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</si>
  <si>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</si>
  <si>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</si>
  <si>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</si>
  <si>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</si>
  <si>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</si>
  <si>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</si>
  <si>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</si>
  <si>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</si>
  <si>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</si>
  <si>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</si>
  <si>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</si>
  <si>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</si>
  <si>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</si>
  <si>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</si>
  <si>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</si>
  <si>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</si>
  <si>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</si>
  <si>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</si>
  <si>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</si>
  <si>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</si>
  <si>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</si>
  <si>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</si>
  <si>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</si>
  <si>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</si>
  <si>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</si>
  <si>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</si>
  <si>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</si>
  <si>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</si>
  <si>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</si>
  <si>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</si>
  <si>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</si>
  <si>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</si>
  <si>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</si>
  <si>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</si>
  <si>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</si>
  <si>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</si>
  <si>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</si>
  <si>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</si>
  <si>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</si>
  <si>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</si>
  <si>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</si>
  <si>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</si>
  <si>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</si>
  <si>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</si>
  <si>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</si>
  <si>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</si>
  <si>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</si>
  <si>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</si>
  <si>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</si>
  <si>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</si>
  <si>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</si>
  <si>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</si>
  <si>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</si>
  <si>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</si>
  <si>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</si>
  <si>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</si>
  <si>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</si>
  <si>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</si>
  <si>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</si>
  <si>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</si>
  <si>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</si>
  <si>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</si>
  <si>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</si>
  <si>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</si>
  <si>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</si>
  <si>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</si>
  <si>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</si>
  <si>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</si>
  <si>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</si>
  <si>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</si>
  <si>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</si>
  <si>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</si>
  <si>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</si>
  <si>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</si>
  <si>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</si>
  <si>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</si>
  <si>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</si>
  <si>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</si>
  <si>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</si>
  <si>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</si>
  <si>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</si>
  <si>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</si>
  <si>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</si>
  <si>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</si>
  <si>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</si>
  <si>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</si>
  <si>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</si>
  <si>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</si>
  <si>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</si>
  <si>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</si>
  <si>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</si>
  <si>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</si>
  <si>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</si>
  <si>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</si>
  <si>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</si>
  <si>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</si>
  <si>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</si>
  <si>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</si>
  <si>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</si>
  <si>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</si>
  <si>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</si>
  <si>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</si>
  <si>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</si>
  <si>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</si>
  <si>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</si>
  <si>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</si>
  <si>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</si>
  <si>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</si>
  <si>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</si>
  <si>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</si>
  <si>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</si>
  <si>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</si>
  <si>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</si>
  <si>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</si>
  <si>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</si>
  <si>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</si>
  <si>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</si>
  <si>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</si>
  <si>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</si>
  <si>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</si>
  <si>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</si>
  <si>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</si>
  <si>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</si>
  <si>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</si>
  <si>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</si>
  <si>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</si>
  <si>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</si>
  <si>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</si>
  <si>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</si>
  <si>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</si>
  <si>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</si>
  <si>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</si>
  <si>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</si>
  <si>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</si>
  <si>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</si>
  <si>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</si>
  <si>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</si>
  <si>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</si>
  <si>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</si>
  <si>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</si>
  <si>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</si>
  <si>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</si>
  <si>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</si>
  <si>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</si>
  <si>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</si>
  <si>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</si>
  <si>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</si>
  <si>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</si>
  <si>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</si>
  <si>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</si>
  <si>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</si>
  <si>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</si>
  <si>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</si>
  <si>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</si>
  <si>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</si>
  <si>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</si>
  <si>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</si>
  <si>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</si>
  <si>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</si>
  <si>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</si>
  <si>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</si>
  <si>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</si>
  <si>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</si>
  <si>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</si>
  <si>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</si>
  <si>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</si>
  <si>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</si>
  <si>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</si>
  <si>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</si>
  <si>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</si>
  <si>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</si>
  <si>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</si>
  <si>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</si>
  <si>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</si>
  <si>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</si>
  <si>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</si>
  <si>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</si>
  <si>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</si>
  <si>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</si>
  <si>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</si>
  <si>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</si>
  <si>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</si>
  <si>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</si>
  <si>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</si>
  <si>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</si>
  <si>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</si>
  <si>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</si>
  <si>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</si>
  <si>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</si>
  <si>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</si>
  <si>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</si>
  <si>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</si>
  <si>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</si>
  <si>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</si>
  <si>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</si>
  <si>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</si>
  <si>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</si>
  <si>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</si>
  <si>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</si>
  <si>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</si>
  <si>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</si>
  <si>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</si>
  <si>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</si>
  <si>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</si>
  <si>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</si>
  <si>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</si>
  <si>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</si>
  <si>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</si>
  <si>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</si>
  <si>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</si>
  <si>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</si>
  <si>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</si>
  <si>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</si>
  <si>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</si>
  <si>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</si>
  <si>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</si>
  <si>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</si>
  <si>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</si>
  <si>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</si>
  <si>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</si>
  <si>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</si>
  <si>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</si>
  <si>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</si>
  <si>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</si>
  <si>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</si>
  <si>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</si>
  <si>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</si>
  <si>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</si>
  <si>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</si>
  <si>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</si>
  <si>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</si>
  <si>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</si>
  <si>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</si>
  <si>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</si>
  <si>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</si>
  <si>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</si>
  <si>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</si>
  <si>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</si>
  <si>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</si>
  <si>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</si>
  <si>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</si>
  <si>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</si>
  <si>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</si>
  <si>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</si>
  <si>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</si>
  <si>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</si>
  <si>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</si>
  <si>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</si>
  <si>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</si>
  <si>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</si>
  <si>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</si>
  <si>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</si>
  <si>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</si>
  <si>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</si>
  <si>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</si>
  <si>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</si>
  <si>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</si>
  <si>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</si>
  <si>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</si>
  <si>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</si>
  <si>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</si>
  <si>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</si>
  <si>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</si>
  <si>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</si>
  <si>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</si>
  <si>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</si>
  <si>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</si>
  <si>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</si>
  <si>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</si>
  <si>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</si>
  <si>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</si>
  <si>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</si>
  <si>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</si>
  <si>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</si>
  <si>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</si>
  <si>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</si>
  <si>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</si>
  <si>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</si>
  <si>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</si>
  <si>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</si>
  <si>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</si>
  <si>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</si>
  <si>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</si>
  <si>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</si>
  <si>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</si>
  <si>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</si>
  <si>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</si>
  <si>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</si>
  <si>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</si>
  <si>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</si>
  <si>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</si>
  <si>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</si>
  <si>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</si>
  <si>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</si>
  <si>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</si>
  <si>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</si>
  <si>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</si>
  <si>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</si>
  <si>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</si>
  <si>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</si>
  <si>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</si>
  <si>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</si>
  <si>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</si>
  <si>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</si>
  <si>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</si>
  <si>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</si>
  <si>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</si>
  <si>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</si>
  <si>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</si>
  <si>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</si>
  <si>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</si>
  <si>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</si>
  <si>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</si>
  <si>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</si>
  <si>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</si>
  <si>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</si>
  <si>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</si>
  <si>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</si>
  <si>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</si>
  <si>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</si>
  <si>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</si>
  <si>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</si>
  <si>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</si>
  <si>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</si>
  <si>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</si>
  <si>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</si>
  <si>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</si>
  <si>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</si>
  <si>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</si>
  <si>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</si>
  <si>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</si>
  <si>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</si>
  <si>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</si>
  <si>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</si>
  <si>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</si>
  <si>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</si>
  <si>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</si>
  <si>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</si>
  <si>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</si>
  <si>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</si>
  <si>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</si>
  <si>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</si>
  <si>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</si>
  <si>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</si>
  <si>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</si>
  <si>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</si>
  <si>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</si>
  <si>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</si>
  <si>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</si>
  <si>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</si>
  <si>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</si>
  <si>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</si>
  <si>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</si>
  <si>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</si>
  <si>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</si>
  <si>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</si>
  <si>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</si>
  <si>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</si>
  <si>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</si>
  <si>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</si>
  <si>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</si>
  <si>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</si>
  <si>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</si>
  <si>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</si>
  <si>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</si>
  <si>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</si>
  <si>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</si>
  <si>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</si>
  <si>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</si>
  <si>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</si>
  <si>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</si>
  <si>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</si>
  <si>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</si>
  <si>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</si>
  <si>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</si>
  <si>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</si>
  <si>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</si>
  <si>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</si>
  <si>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</si>
  <si>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</si>
  <si>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</si>
  <si>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</si>
  <si>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</si>
  <si>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</si>
  <si>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</si>
  <si>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</si>
  <si>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</si>
  <si>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</si>
  <si>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</si>
  <si>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</si>
  <si>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</si>
  <si>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</si>
  <si>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</si>
  <si>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</si>
  <si>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</si>
  <si>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</si>
  <si>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</si>
  <si>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</si>
  <si>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</si>
  <si>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</si>
  <si>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</si>
  <si>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</si>
  <si>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</si>
  <si>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</si>
  <si>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</si>
  <si>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</si>
  <si>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</si>
  <si>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</si>
  <si>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</si>
  <si>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</si>
  <si>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</si>
  <si>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</si>
  <si>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</si>
  <si>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</si>
  <si>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</si>
  <si>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</si>
  <si>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</si>
  <si>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</si>
  <si>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</si>
  <si>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</si>
  <si>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</si>
  <si>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</si>
  <si>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</si>
  <si>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</si>
  <si>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</si>
  <si>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</si>
  <si>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</si>
  <si>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</si>
  <si>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</si>
  <si>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</si>
  <si>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</si>
  <si>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</si>
  <si>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</si>
  <si>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</si>
  <si>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</si>
  <si>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</si>
  <si>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</si>
  <si>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</si>
  <si>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</si>
  <si>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</si>
  <si>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</si>
  <si>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</si>
  <si>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</si>
  <si>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</si>
  <si>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</si>
  <si>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</si>
  <si>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</si>
  <si>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</si>
  <si>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</si>
  <si>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</si>
  <si>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</si>
  <si>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</si>
  <si>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</si>
  <si>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</si>
  <si>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</si>
  <si>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</si>
  <si>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</si>
  <si>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</si>
  <si>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</si>
  <si>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</si>
  <si>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</si>
  <si>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</si>
  <si>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</si>
  <si>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</si>
  <si>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</si>
  <si>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</si>
  <si>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</si>
  <si>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</si>
  <si>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</si>
  <si>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</si>
  <si>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</si>
  <si>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</si>
  <si>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</si>
  <si>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</si>
  <si>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</si>
  <si>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</si>
  <si>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</si>
  <si>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</si>
  <si>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</si>
  <si>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</si>
  <si>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</si>
  <si>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</si>
  <si>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</si>
  <si>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</si>
  <si>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</si>
  <si>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</si>
  <si>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</si>
  <si>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</si>
  <si>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</si>
  <si>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</si>
  <si>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</si>
  <si>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</si>
  <si>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</si>
  <si>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</si>
  <si>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</si>
  <si>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</si>
  <si>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</si>
  <si>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</si>
  <si>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</si>
  <si>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</si>
  <si>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</si>
  <si>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</si>
  <si>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</si>
  <si>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</si>
  <si>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</si>
  <si>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</si>
  <si>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</si>
  <si>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</si>
  <si>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</si>
  <si>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</si>
  <si>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</si>
  <si>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</si>
  <si>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</si>
  <si>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</si>
  <si>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</si>
  <si>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</si>
  <si>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</si>
  <si>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</si>
  <si>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</si>
  <si>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</si>
  <si>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</si>
  <si>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</si>
  <si>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</si>
  <si>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</si>
  <si>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</si>
  <si>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</si>
  <si>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</si>
  <si>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</si>
  <si>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</si>
  <si>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</si>
  <si>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</si>
  <si>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</si>
  <si>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</si>
  <si>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</si>
  <si>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</si>
  <si>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</si>
  <si>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</si>
  <si>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</si>
  <si>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</si>
  <si>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</si>
  <si>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</si>
  <si>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</si>
  <si>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</si>
  <si>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</si>
  <si>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</si>
  <si>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</si>
  <si>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</si>
  <si>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</si>
  <si>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</si>
  <si>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</si>
  <si>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</si>
  <si>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</si>
  <si>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</si>
  <si>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</si>
  <si>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</si>
  <si>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</si>
  <si>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</si>
  <si>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</si>
  <si>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</si>
  <si>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</si>
  <si>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</si>
  <si>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</si>
  <si>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</si>
  <si>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</si>
  <si>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</si>
  <si>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</si>
  <si>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</si>
  <si>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</si>
  <si>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</si>
  <si>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</si>
  <si>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</si>
  <si>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</si>
  <si>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</si>
  <si>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</si>
  <si>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</si>
  <si>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</si>
  <si>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</si>
  <si>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</si>
  <si>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</si>
  <si>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</si>
  <si>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</si>
  <si>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</si>
  <si>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</si>
  <si>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</si>
  <si>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</si>
  <si>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</si>
  <si>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</si>
  <si>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</si>
  <si>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</si>
  <si>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</si>
  <si>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</si>
  <si>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</si>
  <si>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</si>
  <si>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</si>
  <si>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</si>
  <si>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</si>
  <si>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</si>
  <si>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</si>
  <si>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</si>
  <si>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</si>
  <si>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</si>
  <si>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</si>
  <si>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</si>
  <si>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</si>
  <si>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</si>
  <si>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</si>
  <si>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</si>
  <si>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</si>
  <si>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</si>
  <si>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</si>
  <si>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</si>
  <si>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</si>
  <si>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</si>
  <si>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</si>
  <si>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</si>
  <si>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</si>
  <si>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</si>
  <si>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</si>
  <si>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</si>
  <si>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</si>
  <si>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</si>
  <si>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</si>
  <si>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</si>
  <si>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</si>
  <si>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</si>
  <si>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</si>
  <si>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</si>
  <si>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</si>
  <si>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</si>
  <si>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</si>
  <si>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</si>
  <si>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</si>
  <si>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</si>
  <si>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</si>
  <si>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</si>
  <si>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</si>
  <si>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</si>
  <si>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</si>
  <si>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</si>
  <si>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</si>
  <si>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</si>
  <si>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</si>
  <si>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</si>
  <si>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</si>
  <si>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</si>
  <si>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</si>
  <si>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</si>
  <si>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</si>
  <si>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</si>
  <si>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</si>
  <si>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</si>
  <si>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</si>
  <si>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</si>
  <si>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</si>
  <si>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</si>
  <si>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</si>
  <si>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</si>
  <si>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</si>
  <si>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</si>
  <si>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</si>
  <si>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</si>
  <si>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</si>
  <si>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</si>
  <si>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</si>
  <si>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</si>
  <si>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</si>
  <si>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</si>
  <si>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</si>
  <si>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</si>
  <si>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</si>
  <si>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</si>
  <si>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</si>
  <si>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</si>
  <si>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</si>
  <si>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</si>
  <si>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</si>
  <si>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</si>
  <si>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</si>
  <si>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</si>
  <si>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</si>
  <si>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</si>
  <si>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</si>
  <si>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</si>
  <si>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</si>
  <si>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</si>
  <si>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</si>
  <si>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</si>
  <si>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</si>
  <si>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</si>
  <si>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</si>
  <si>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</si>
  <si>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</si>
  <si>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</si>
  <si>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</si>
  <si>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</si>
  <si>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</si>
  <si>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</si>
  <si>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</si>
  <si>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</si>
  <si>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</si>
  <si>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</si>
  <si>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</si>
  <si>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</si>
  <si>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</si>
  <si>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</si>
  <si>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</si>
  <si>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</si>
  <si>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</si>
  <si>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</si>
  <si>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</si>
  <si>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</si>
  <si>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</si>
  <si>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</si>
  <si>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</si>
  <si>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</si>
  <si>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</si>
  <si>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</si>
  <si>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</si>
  <si>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</si>
  <si>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</si>
  <si>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</si>
  <si>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</si>
  <si>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</si>
  <si>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</si>
  <si>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</si>
  <si>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</si>
  <si>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</si>
  <si>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</si>
  <si>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</si>
  <si>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</si>
  <si>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</si>
  <si>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</si>
  <si>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</si>
  <si>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</si>
  <si>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</si>
  <si>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</si>
  <si>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</si>
  <si>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</si>
  <si>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</si>
  <si>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</si>
  <si>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</si>
  <si>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</si>
  <si>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</si>
  <si>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</si>
  <si>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</si>
  <si>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</si>
  <si>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</si>
  <si>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</si>
  <si>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</si>
  <si>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</si>
  <si>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</si>
  <si>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</si>
  <si>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</si>
  <si>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</si>
  <si>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</si>
  <si>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</si>
  <si>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</si>
  <si>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</si>
  <si>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</si>
  <si>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</si>
  <si>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</si>
  <si>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</si>
  <si>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</si>
  <si>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</si>
  <si>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</si>
  <si>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</si>
  <si>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</si>
  <si>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</si>
  <si>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</si>
  <si>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</si>
  <si>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</si>
  <si>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</si>
  <si>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</si>
  <si>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</si>
  <si>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</si>
  <si>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</si>
  <si>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</si>
  <si>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</si>
  <si>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</si>
  <si>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</si>
  <si>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</si>
  <si>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</si>
  <si>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</si>
  <si>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</si>
  <si>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</si>
  <si>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</si>
  <si>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</si>
  <si>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</si>
  <si>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</si>
  <si>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</si>
  <si>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</si>
  <si>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</si>
  <si>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</si>
  <si>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</si>
  <si>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</si>
  <si>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</si>
  <si>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</si>
  <si>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</si>
  <si>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</si>
  <si>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</si>
  <si>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</si>
  <si>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</si>
  <si>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</si>
  <si>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</si>
  <si>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</si>
  <si>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</si>
  <si>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</si>
  <si>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</si>
  <si>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</si>
  <si>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</si>
  <si>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</si>
  <si>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</si>
  <si>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</si>
  <si>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</si>
  <si>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</si>
  <si>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</si>
  <si>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</si>
  <si>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</si>
  <si>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</si>
  <si>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</si>
  <si>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</si>
  <si>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</si>
  <si>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</si>
  <si>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</si>
  <si>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</si>
  <si>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</si>
  <si>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</si>
  <si>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</si>
  <si>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</si>
  <si>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</si>
  <si>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</si>
  <si>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</si>
  <si>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</si>
  <si>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</si>
  <si>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</si>
  <si>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</si>
  <si>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</si>
  <si>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</si>
  <si>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</si>
  <si>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</si>
  <si>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</si>
  <si>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</si>
  <si>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</si>
  <si>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</si>
  <si>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</si>
  <si>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</si>
  <si>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</si>
  <si>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</si>
  <si>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</si>
  <si>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</si>
  <si>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</si>
  <si>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</si>
  <si>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</si>
  <si>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</si>
  <si>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</si>
  <si>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</si>
  <si>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</si>
  <si>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</si>
  <si>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</si>
  <si>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</si>
  <si>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</si>
  <si>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</si>
  <si>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</si>
  <si>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</si>
  <si>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</si>
  <si>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</si>
  <si>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</si>
  <si>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</si>
  <si>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</si>
  <si>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</si>
  <si>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</si>
  <si>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</si>
  <si>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</si>
  <si>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</si>
  <si>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</si>
  <si>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</si>
  <si>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</si>
  <si>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</si>
  <si>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</si>
  <si>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</si>
  <si>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</si>
  <si>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</si>
  <si>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</si>
  <si>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</si>
  <si>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</si>
  <si>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</si>
  <si>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</si>
  <si>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</si>
  <si>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</si>
  <si>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</si>
  <si>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</si>
  <si>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</si>
  <si>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</si>
  <si>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</si>
  <si>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</si>
  <si>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</si>
  <si>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</si>
  <si>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</si>
  <si>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</si>
  <si>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</si>
  <si>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</si>
  <si>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</si>
  <si>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</si>
  <si>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</si>
  <si>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</si>
  <si>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</si>
  <si>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</si>
  <si>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</si>
  <si>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</si>
  <si>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</si>
  <si>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</si>
  <si>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</si>
  <si>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</si>
  <si>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</si>
  <si>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</si>
  <si>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</si>
  <si>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</si>
  <si>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</si>
  <si>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</si>
  <si>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</si>
  <si>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</si>
  <si>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</si>
  <si>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</si>
  <si>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</si>
  <si>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</si>
  <si>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</si>
  <si>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</si>
  <si>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</si>
  <si>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</si>
  <si>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</si>
  <si>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</si>
  <si>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</si>
  <si>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</si>
  <si>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</si>
  <si>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</si>
  <si>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</si>
  <si>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</si>
  <si>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</si>
  <si>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</si>
  <si>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</si>
  <si>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</si>
  <si>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</si>
  <si>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</si>
  <si>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</si>
  <si>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</si>
  <si>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</si>
  <si>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</si>
  <si>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</si>
  <si>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</si>
  <si>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</si>
  <si>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</si>
  <si>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</si>
  <si>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</si>
  <si>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</si>
  <si>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</si>
  <si>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</si>
  <si>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</si>
  <si>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</si>
  <si>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</si>
  <si>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</si>
  <si>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</si>
  <si>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</si>
  <si>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</si>
  <si>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</si>
  <si>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</si>
  <si>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</si>
  <si>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</si>
  <si>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</si>
  <si>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</si>
  <si>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</si>
  <si>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</si>
  <si>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</si>
  <si>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</si>
  <si>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</si>
  <si>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</si>
  <si>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</si>
  <si>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</si>
  <si>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</si>
  <si>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</si>
  <si>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</si>
  <si>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</si>
  <si>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</si>
  <si>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</si>
  <si>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</si>
  <si>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</si>
  <si>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</si>
  <si>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</si>
  <si>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</si>
  <si>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</si>
  <si>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</si>
  <si>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</si>
  <si>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</si>
  <si>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</si>
  <si>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</si>
  <si>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</si>
  <si>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</si>
  <si>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</si>
  <si>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</si>
  <si>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</si>
  <si>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</si>
  <si>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</si>
  <si>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</si>
  <si>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</si>
  <si>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</si>
  <si>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</si>
  <si>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</si>
  <si>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</si>
  <si>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</si>
  <si>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</si>
  <si>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</si>
  <si>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</si>
  <si>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</si>
  <si>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</si>
  <si>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</si>
  <si>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</si>
  <si>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</si>
  <si>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</si>
  <si>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</si>
  <si>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</si>
  <si>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</si>
  <si>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</si>
  <si>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</si>
  <si>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</si>
  <si>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</si>
  <si>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</si>
  <si>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</si>
  <si>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</si>
  <si>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</si>
  <si>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</si>
  <si>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</si>
  <si>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</si>
  <si>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</si>
  <si>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</si>
  <si>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</si>
  <si>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</si>
  <si>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</si>
  <si>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</si>
  <si>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</si>
  <si>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</si>
  <si>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</si>
  <si>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</si>
  <si>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</si>
  <si>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</si>
  <si>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</si>
  <si>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</si>
  <si>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</si>
  <si>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</si>
  <si>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</si>
  <si>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</si>
  <si>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</si>
  <si>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</si>
  <si>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</si>
  <si>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</si>
  <si>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</si>
  <si>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</si>
  <si>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</si>
  <si>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</si>
  <si>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</si>
  <si>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</si>
  <si>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</si>
  <si>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</si>
  <si>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</si>
  <si>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</si>
  <si>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</si>
  <si>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</si>
  <si>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</si>
  <si>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</si>
  <si>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</si>
  <si>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</si>
  <si>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</si>
  <si>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</si>
  <si>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</si>
  <si>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</si>
  <si>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</si>
  <si>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</si>
  <si>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</si>
  <si>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</si>
  <si>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</si>
  <si>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</si>
  <si>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</si>
  <si>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</si>
  <si>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</si>
  <si>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</si>
  <si>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</si>
  <si>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</si>
  <si>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</si>
  <si>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</si>
  <si>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</si>
  <si>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</si>
  <si>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</si>
  <si>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</si>
  <si>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</si>
  <si>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</si>
  <si>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</si>
  <si>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</si>
  <si>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</si>
  <si>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</si>
  <si>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</si>
  <si>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</si>
  <si>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</si>
  <si>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</si>
  <si>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</si>
  <si>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</si>
  <si>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</si>
  <si>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</si>
  <si>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</si>
  <si>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</si>
  <si>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</si>
  <si>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</si>
  <si>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</si>
  <si>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</si>
  <si>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</si>
  <si>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</si>
  <si>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</si>
  <si>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</si>
  <si>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</si>
  <si>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</si>
  <si>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</si>
  <si>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</si>
  <si>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</si>
  <si>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</si>
  <si>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</si>
  <si>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</si>
  <si>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</si>
  <si>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</si>
  <si>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</si>
  <si>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</si>
  <si>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</si>
  <si>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</si>
  <si>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</si>
  <si>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</si>
  <si>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</si>
  <si>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</si>
  <si>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</si>
  <si>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</si>
  <si>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</si>
  <si>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</si>
  <si>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</si>
  <si>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</si>
  <si>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</si>
  <si>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</si>
  <si>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</si>
  <si>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</si>
  <si>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</si>
  <si>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</si>
  <si>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</si>
  <si>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</si>
  <si>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</si>
  <si>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</si>
  <si>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</si>
  <si>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</si>
  <si>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</si>
  <si>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</si>
  <si>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</si>
  <si>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</si>
  <si>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</si>
  <si>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</si>
  <si>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</si>
  <si>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</si>
  <si>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</si>
  <si>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</si>
  <si>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</si>
  <si>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</si>
  <si>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</si>
  <si>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</si>
  <si>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</si>
  <si>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</si>
  <si>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</si>
  <si>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</si>
  <si>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</si>
  <si>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</si>
  <si>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</si>
  <si>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</si>
  <si>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</si>
  <si>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</si>
  <si>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</si>
  <si>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</si>
  <si>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</si>
  <si>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</si>
  <si>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</si>
  <si>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</si>
  <si>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</si>
  <si>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</si>
  <si>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</si>
  <si>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</si>
  <si>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</si>
  <si>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</si>
  <si>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</si>
  <si>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</si>
  <si>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</si>
  <si>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</si>
  <si>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</si>
  <si>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</si>
  <si>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</si>
  <si>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</si>
  <si>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</si>
  <si>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</si>
  <si>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</si>
  <si>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</si>
  <si>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</si>
  <si>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</si>
  <si>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</si>
  <si>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</si>
  <si>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</si>
  <si>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</si>
  <si>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</si>
  <si>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</si>
  <si>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</si>
  <si>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</si>
  <si>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</si>
  <si>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</si>
  <si>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</si>
  <si>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</si>
  <si>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</si>
  <si>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</si>
  <si>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</si>
  <si>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</si>
  <si>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</si>
  <si>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</si>
  <si>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</si>
  <si>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</si>
  <si>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</si>
  <si>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</si>
  <si>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</si>
  <si>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</si>
  <si>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</si>
  <si>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</si>
  <si>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</si>
  <si>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</si>
  <si>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</si>
  <si>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</si>
  <si>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</si>
  <si>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</si>
  <si>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</si>
  <si>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</si>
  <si>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</si>
  <si>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</si>
  <si>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</si>
  <si>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</si>
  <si>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</si>
  <si>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</si>
  <si>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</si>
  <si>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</si>
  <si>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</si>
  <si>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</si>
  <si>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</si>
  <si>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</si>
  <si>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</si>
  <si>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</si>
  <si>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</si>
  <si>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</si>
  <si>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</si>
  <si>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</si>
  <si>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</si>
  <si>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</si>
  <si>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</si>
  <si>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</si>
  <si>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</si>
  <si>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</si>
  <si>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</si>
  <si>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</si>
  <si>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</si>
  <si>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</si>
  <si>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</si>
  <si>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</si>
  <si>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</si>
  <si>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</si>
  <si>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</si>
  <si>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</si>
  <si>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</si>
  <si>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</si>
  <si>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</si>
  <si>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</si>
  <si>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</si>
  <si>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</si>
  <si>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</si>
  <si>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</si>
  <si>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</si>
  <si>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</si>
  <si>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</si>
  <si>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</si>
  <si>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</si>
  <si>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</si>
  <si>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</si>
  <si>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</si>
  <si>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</si>
  <si>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</si>
  <si>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</si>
  <si>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</si>
  <si>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</si>
  <si>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</si>
  <si>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</si>
  <si>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</si>
  <si>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</si>
  <si>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</si>
  <si>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</si>
  <si>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</si>
  <si>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</si>
  <si>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</si>
  <si>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</si>
  <si>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</si>
  <si>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</si>
  <si>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</si>
  <si>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</si>
  <si>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</si>
  <si>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</si>
  <si>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</si>
  <si>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</si>
  <si>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</si>
  <si>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</si>
  <si>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</si>
  <si>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</si>
  <si>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</si>
  <si>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</si>
  <si>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</si>
  <si>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</si>
  <si>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</si>
  <si>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</si>
  <si>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</si>
  <si>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</si>
  <si>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</si>
  <si>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</si>
  <si>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</si>
  <si>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</si>
  <si>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</si>
  <si>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</si>
  <si>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</si>
  <si>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</si>
  <si>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</si>
  <si>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</si>
  <si>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</si>
  <si>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</si>
  <si>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</si>
  <si>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</si>
  <si>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</si>
  <si>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</si>
  <si>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</si>
  <si>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</si>
  <si>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</si>
  <si>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</si>
  <si>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</si>
  <si>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</si>
  <si>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</si>
  <si>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</si>
  <si>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</si>
  <si>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</si>
  <si>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</si>
  <si>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</si>
  <si>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</si>
  <si>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</si>
  <si>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</si>
  <si>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</si>
  <si>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</si>
  <si>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</si>
  <si>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</si>
  <si>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</si>
  <si>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</si>
  <si>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</si>
  <si>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</si>
  <si>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</si>
  <si>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</si>
  <si>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</si>
  <si>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</si>
  <si>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</si>
  <si>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</si>
  <si>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</si>
  <si>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</si>
  <si>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</si>
  <si>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</si>
  <si>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</si>
  <si>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</si>
  <si>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</si>
  <si>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</si>
  <si>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</si>
  <si>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</si>
  <si>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</si>
  <si>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</si>
  <si>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</si>
  <si>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</si>
  <si>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</si>
  <si>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</si>
  <si>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</si>
  <si>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</si>
  <si>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</si>
  <si>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</si>
  <si>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</si>
  <si>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</si>
  <si>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</si>
  <si>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</si>
  <si>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</si>
  <si>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</si>
  <si>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</si>
  <si>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</si>
  <si>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</si>
  <si>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</si>
  <si>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</si>
  <si>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</si>
  <si>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</si>
  <si>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</si>
  <si>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</si>
  <si>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</si>
  <si>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</si>
  <si>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</si>
  <si>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</si>
  <si>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</si>
  <si>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</si>
  <si>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</si>
  <si>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</si>
  <si>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</si>
  <si>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</si>
  <si>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</si>
  <si>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</si>
  <si>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</si>
  <si>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</si>
  <si>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</si>
  <si>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</si>
  <si>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</si>
  <si>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</si>
  <si>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</si>
  <si>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</si>
  <si>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</si>
  <si>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</si>
  <si>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</si>
  <si>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</si>
  <si>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</si>
  <si>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</si>
  <si>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</si>
  <si>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</si>
  <si>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</si>
  <si>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</si>
  <si>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</si>
  <si>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</si>
  <si>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</si>
  <si>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</si>
  <si>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</si>
  <si>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</si>
  <si>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</si>
  <si>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</si>
  <si>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</si>
  <si>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</si>
  <si>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</si>
  <si>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</si>
  <si>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</si>
  <si>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</si>
  <si>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</si>
  <si>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</si>
  <si>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</si>
  <si>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</si>
  <si>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</si>
  <si>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</si>
  <si>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</si>
  <si>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</si>
  <si>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</si>
  <si>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</si>
  <si>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</si>
  <si>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</si>
  <si>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</si>
  <si>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</si>
  <si>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</si>
  <si>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</si>
  <si>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</si>
  <si>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</si>
  <si>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</si>
  <si>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</si>
  <si>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</si>
  <si>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</si>
  <si>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</si>
  <si>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</si>
  <si>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</si>
  <si>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</si>
  <si>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</si>
  <si>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</si>
  <si>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</si>
  <si>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</si>
  <si>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</si>
  <si>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</si>
  <si>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</si>
  <si>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</si>
  <si>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</si>
  <si>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</si>
  <si>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</si>
  <si>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</si>
  <si>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</si>
  <si>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</si>
  <si>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</si>
  <si>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</si>
  <si>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</si>
  <si>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</si>
  <si>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</si>
  <si>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</si>
  <si>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</si>
  <si>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</si>
  <si>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</si>
  <si>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</si>
  <si>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</si>
  <si>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</si>
  <si>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</si>
  <si>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</si>
  <si>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</si>
  <si>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</si>
  <si>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</si>
  <si>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</si>
  <si>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</si>
  <si>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</si>
  <si>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</si>
  <si>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</si>
  <si>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</si>
  <si>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</si>
  <si>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</si>
  <si>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</si>
  <si>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</si>
  <si>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</si>
  <si>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</si>
  <si>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</si>
  <si>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</si>
  <si>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</si>
  <si>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</si>
  <si>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</si>
  <si>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</si>
  <si>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</si>
  <si>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</si>
  <si>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</si>
  <si>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</si>
  <si>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</si>
  <si>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</si>
  <si>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</si>
  <si>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</si>
  <si>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</si>
  <si>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</si>
  <si>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</si>
  <si>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</si>
  <si>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</si>
  <si>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</si>
  <si>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</si>
  <si>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</si>
  <si>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</si>
  <si>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</si>
  <si>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</si>
  <si>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</si>
  <si>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</si>
  <si>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</si>
  <si>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</si>
  <si>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</si>
  <si>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</si>
  <si>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</si>
  <si>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</si>
  <si>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</si>
  <si>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</si>
  <si>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</si>
  <si>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</si>
  <si>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</si>
  <si>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</si>
  <si>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</si>
  <si>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</si>
  <si>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</si>
  <si>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</si>
  <si>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</si>
  <si>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</si>
  <si>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</si>
  <si>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</si>
  <si>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</si>
  <si>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</si>
  <si>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</si>
  <si>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</si>
  <si>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</si>
  <si>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</si>
  <si>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</si>
  <si>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</si>
  <si>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</si>
  <si>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</si>
  <si>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</si>
  <si>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</si>
  <si>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</si>
  <si>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</si>
  <si>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</si>
  <si>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</si>
  <si>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</si>
  <si>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</si>
  <si>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</si>
  <si>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</si>
  <si>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</si>
  <si>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</si>
  <si>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</si>
  <si>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</si>
  <si>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</si>
  <si>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</si>
  <si>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</si>
  <si>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</si>
  <si>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</si>
  <si>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</si>
  <si>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</si>
  <si>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</si>
  <si>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</si>
  <si>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</si>
  <si>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</si>
  <si>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</si>
  <si>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</si>
  <si>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</si>
  <si>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</si>
  <si>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</si>
  <si>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</si>
  <si>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</si>
  <si>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</si>
  <si>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</si>
  <si>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</si>
  <si>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</si>
  <si>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</si>
  <si>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</si>
  <si>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</si>
  <si>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</si>
  <si>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</si>
  <si>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</si>
  <si>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</si>
  <si>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</si>
  <si>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</si>
  <si>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</si>
  <si>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</si>
  <si>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</si>
  <si>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</si>
  <si>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</si>
  <si>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</si>
  <si>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</si>
  <si>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</si>
  <si>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</si>
  <si>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</si>
  <si>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</si>
  <si>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</si>
  <si>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</si>
  <si>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</si>
  <si>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</si>
  <si>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</si>
  <si>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</si>
  <si>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</si>
  <si>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</si>
  <si>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</si>
  <si>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</si>
  <si>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</si>
  <si>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</si>
  <si>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</si>
  <si>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</si>
  <si>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</si>
  <si>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</si>
  <si>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</si>
  <si>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</si>
  <si>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</si>
  <si>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</si>
  <si>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</si>
  <si>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</si>
  <si>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</si>
  <si>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</si>
  <si>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</si>
  <si>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</si>
  <si>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</si>
  <si>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</si>
  <si>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</si>
  <si>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</si>
  <si>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</si>
  <si>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</si>
  <si>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</si>
  <si>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</si>
  <si>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</si>
  <si>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</si>
  <si>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</si>
  <si>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</si>
  <si>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</si>
  <si>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</si>
  <si>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</si>
  <si>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</si>
  <si>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</si>
  <si>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</si>
  <si>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</si>
  <si>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</si>
  <si>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</si>
  <si>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</si>
  <si>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</si>
  <si>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</si>
  <si>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</si>
  <si>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</si>
  <si>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</si>
  <si>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</si>
  <si>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</si>
  <si>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</si>
  <si>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</si>
  <si>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</si>
  <si>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</si>
  <si>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</si>
  <si>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</si>
  <si>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</si>
  <si>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</si>
  <si>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</si>
  <si>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</si>
  <si>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</si>
  <si>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</si>
  <si>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</si>
  <si>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</si>
  <si>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</si>
  <si>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</si>
  <si>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</si>
  <si>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</si>
  <si>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</si>
  <si>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</si>
  <si>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</si>
  <si>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</si>
  <si>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</si>
  <si>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</si>
  <si>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</si>
  <si>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</si>
  <si>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</si>
  <si>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</si>
  <si>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</si>
  <si>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</si>
  <si>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</si>
  <si>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</si>
  <si>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</si>
  <si>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</si>
  <si>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</si>
  <si>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</si>
  <si>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</si>
  <si>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</si>
  <si>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</si>
  <si>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</si>
  <si>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</si>
  <si>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</si>
  <si>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</si>
  <si>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</si>
  <si>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</si>
  <si>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</si>
  <si>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</si>
  <si>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</si>
  <si>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</si>
  <si>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</si>
  <si>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</si>
  <si>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</si>
  <si>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</si>
  <si>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</si>
  <si>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</si>
  <si>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</si>
  <si>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</si>
  <si>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</si>
  <si>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</si>
  <si>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</si>
  <si>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</si>
  <si>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</si>
  <si>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</si>
  <si>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</si>
  <si>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</si>
  <si>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</si>
  <si>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</si>
  <si>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</si>
  <si>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</si>
  <si>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</si>
  <si>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</si>
  <si>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</si>
  <si>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</si>
  <si>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</si>
  <si>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</si>
  <si>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</si>
  <si>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</si>
  <si>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</si>
  <si>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</si>
  <si>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</si>
  <si>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</si>
  <si>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</si>
  <si>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</si>
  <si>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</si>
  <si>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</si>
  <si>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</si>
  <si>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</si>
  <si>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</si>
  <si>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</si>
  <si>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</si>
  <si>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</si>
  <si>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</si>
  <si>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</si>
  <si>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</si>
  <si>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</si>
  <si>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</si>
  <si>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</si>
  <si>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</si>
  <si>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</si>
  <si>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</si>
  <si>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</si>
  <si>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</si>
  <si>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</si>
  <si>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</si>
  <si>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</si>
  <si>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</si>
  <si>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</si>
  <si>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</si>
  <si>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</si>
  <si>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</si>
  <si>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</si>
  <si>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</si>
  <si>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</si>
  <si>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</si>
  <si>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</si>
  <si>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</si>
  <si>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</si>
  <si>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</si>
  <si>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</si>
  <si>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</si>
  <si>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</si>
  <si>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</si>
  <si>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</si>
  <si>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</si>
  <si>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</si>
  <si>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</si>
  <si>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</si>
  <si>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</si>
  <si>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</si>
  <si>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</si>
  <si>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</si>
  <si>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</si>
  <si>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</si>
  <si>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</si>
  <si>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</si>
  <si>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</si>
  <si>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</si>
  <si>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</si>
  <si>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</si>
  <si>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</si>
  <si>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</si>
  <si>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</si>
  <si>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</si>
  <si>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</si>
  <si>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</si>
  <si>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</si>
  <si>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</si>
  <si>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</si>
  <si>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</si>
  <si>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</si>
  <si>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</si>
  <si>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</si>
  <si>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</si>
  <si>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</si>
  <si>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</si>
  <si>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</si>
  <si>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</si>
  <si>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</si>
  <si>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</si>
  <si>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</si>
  <si>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</si>
  <si>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</si>
  <si>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</si>
  <si>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</si>
  <si>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</si>
  <si>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</si>
  <si>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</si>
  <si>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</si>
  <si>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</si>
  <si>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</si>
  <si>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</si>
  <si>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</si>
  <si>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</si>
  <si>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</si>
  <si>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</si>
  <si>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</si>
  <si>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</si>
  <si>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</si>
  <si>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</si>
  <si>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</si>
  <si>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</si>
  <si>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</si>
  <si>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</si>
  <si>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</si>
  <si>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</si>
  <si>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</si>
  <si>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</si>
  <si>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</si>
  <si>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</si>
  <si>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</si>
  <si>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</si>
  <si>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</si>
  <si>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</si>
  <si>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</si>
  <si>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</si>
  <si>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</si>
  <si>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</si>
  <si>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</si>
  <si>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</si>
  <si>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</si>
  <si>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</si>
  <si>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</si>
  <si>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</si>
  <si>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</si>
  <si>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</si>
  <si>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</si>
  <si>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</si>
  <si>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</si>
  <si>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</si>
  <si>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</si>
  <si>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</si>
  <si>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</si>
  <si>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</si>
  <si>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</si>
  <si>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</si>
  <si>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</si>
  <si>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</si>
  <si>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</si>
  <si>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</si>
  <si>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</si>
  <si>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</si>
  <si>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</si>
  <si>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</si>
  <si>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</si>
  <si>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</si>
  <si>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</si>
  <si>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</si>
  <si>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</si>
  <si>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</si>
  <si>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</si>
  <si>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</si>
  <si>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</si>
  <si>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</si>
  <si>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</si>
  <si>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</si>
  <si>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</si>
  <si>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</si>
  <si>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</si>
  <si>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</si>
  <si>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</si>
  <si>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</si>
  <si>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</si>
  <si>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</si>
  <si>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</si>
  <si>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</si>
  <si>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</si>
  <si>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</si>
  <si>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</si>
  <si>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</si>
  <si>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</si>
  <si>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</si>
  <si>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</si>
  <si>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</si>
  <si>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</si>
  <si>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</si>
  <si>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</si>
  <si>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</si>
  <si>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</si>
  <si>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</si>
  <si>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</si>
  <si>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</si>
  <si>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</si>
  <si>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</si>
  <si>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</si>
  <si>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</si>
  <si>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</si>
  <si>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</si>
  <si>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</si>
  <si>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</si>
  <si>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</si>
  <si>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</si>
  <si>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</si>
  <si>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</si>
  <si>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</si>
  <si>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</si>
  <si>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</si>
  <si>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</si>
  <si>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</si>
  <si>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</si>
  <si>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</si>
  <si>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</si>
  <si>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</si>
  <si>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</si>
  <si>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</si>
  <si>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</si>
  <si>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</si>
  <si>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</si>
  <si>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</si>
  <si>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</si>
  <si>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</si>
  <si>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</si>
  <si>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</si>
  <si>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</si>
  <si>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</si>
  <si>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</si>
  <si>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</si>
  <si>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</si>
  <si>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</si>
  <si>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</si>
  <si>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</si>
  <si>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</si>
  <si>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</si>
  <si>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</si>
  <si>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</si>
  <si>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</si>
  <si>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</si>
  <si>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</si>
  <si>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</si>
  <si>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</si>
  <si>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</si>
  <si>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</si>
  <si>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</si>
  <si>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</si>
  <si>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</si>
  <si>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</si>
  <si>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</si>
  <si>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</si>
  <si>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</si>
  <si>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</si>
  <si>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</si>
  <si>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</si>
  <si>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</si>
  <si>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</si>
  <si>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</si>
  <si>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</si>
  <si>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</si>
  <si>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</si>
  <si>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</si>
  <si>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</si>
  <si>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</si>
  <si>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</si>
  <si>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</si>
  <si>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</si>
  <si>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</si>
  <si>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</si>
  <si>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</si>
  <si>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</si>
  <si>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</si>
  <si>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</si>
  <si>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</si>
  <si>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</si>
  <si>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</si>
  <si>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</si>
  <si>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</si>
  <si>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</si>
  <si>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</si>
  <si>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</si>
  <si>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</si>
  <si>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</si>
  <si>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</si>
  <si>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</si>
  <si>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</si>
  <si>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</si>
  <si>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</si>
  <si>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</si>
  <si>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</si>
  <si>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</si>
  <si>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</si>
  <si>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</si>
  <si>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</si>
  <si>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</si>
  <si>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</si>
  <si>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</si>
  <si>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</si>
  <si>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</si>
  <si>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</si>
  <si>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</si>
  <si>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</si>
  <si>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</si>
  <si>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</si>
  <si>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</si>
  <si>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</si>
  <si>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</si>
  <si>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</si>
  <si>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</si>
  <si>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</si>
  <si>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</si>
  <si>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</si>
  <si>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</si>
  <si>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</si>
  <si>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</si>
  <si>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</si>
  <si>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</si>
  <si>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</si>
  <si>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</si>
  <si>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</si>
  <si>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</si>
  <si>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</si>
  <si>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</si>
  <si>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</si>
  <si>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</si>
  <si>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</si>
  <si>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</si>
  <si>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</si>
  <si>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</si>
  <si>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</si>
  <si>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</si>
  <si>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</si>
  <si>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</si>
  <si>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</si>
  <si>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</si>
  <si>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</si>
  <si>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</si>
  <si>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</si>
  <si>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</si>
  <si>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</si>
  <si>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</si>
  <si>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</si>
  <si>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</si>
  <si>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</si>
  <si>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</si>
  <si>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</si>
  <si>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</si>
  <si>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</si>
  <si>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</si>
  <si>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</si>
  <si>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</si>
  <si>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</si>
  <si>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</si>
  <si>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</si>
  <si>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</si>
  <si>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</si>
  <si>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</si>
  <si>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</si>
  <si>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</si>
  <si>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</si>
  <si>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</si>
  <si>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</si>
  <si>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</si>
  <si>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</si>
  <si>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</si>
  <si>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</si>
  <si>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</si>
  <si>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</si>
  <si>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</si>
  <si>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</si>
  <si>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</si>
  <si>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</si>
  <si>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</si>
  <si>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</si>
  <si>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</si>
  <si>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</si>
  <si>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</si>
  <si>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</si>
  <si>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</si>
  <si>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</si>
  <si>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</si>
  <si>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</si>
  <si>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</si>
  <si>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</si>
  <si>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</si>
  <si>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</si>
  <si>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</si>
  <si>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</si>
  <si>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</si>
  <si>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</si>
  <si>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</si>
  <si>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</si>
  <si>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</si>
  <si>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</si>
  <si>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</si>
  <si>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</si>
  <si>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</si>
  <si>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</si>
  <si>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</si>
  <si>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</si>
  <si>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</si>
  <si>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</si>
  <si>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</si>
  <si>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</si>
  <si>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</si>
  <si>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</si>
  <si>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</si>
  <si>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</si>
  <si>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</si>
  <si>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</si>
  <si>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</si>
  <si>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</si>
  <si>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</si>
  <si>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</si>
  <si>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</si>
  <si>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</si>
  <si>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</si>
  <si>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</si>
  <si>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</si>
  <si>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</si>
  <si>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</si>
  <si>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</si>
  <si>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</si>
  <si>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</si>
  <si>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</si>
  <si>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</si>
  <si>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</si>
  <si>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</si>
  <si>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</si>
  <si>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</si>
  <si>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</si>
  <si>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</si>
  <si>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</si>
  <si>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</si>
  <si>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</si>
  <si>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</si>
  <si>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</si>
  <si>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</si>
  <si>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</si>
  <si>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</si>
  <si>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</si>
  <si>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</si>
  <si>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</si>
  <si>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</si>
  <si>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</si>
  <si>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</si>
  <si>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</si>
  <si>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</si>
  <si>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</si>
  <si>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</si>
  <si>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</si>
  <si>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</si>
  <si>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</si>
  <si>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</si>
  <si>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</si>
  <si>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</si>
  <si>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</si>
  <si>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</si>
  <si>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</si>
  <si>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</si>
  <si>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</si>
  <si>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</si>
  <si>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</si>
  <si>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</si>
  <si>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</si>
  <si>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</si>
  <si>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</si>
  <si>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</si>
  <si>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</si>
  <si>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</si>
  <si>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</si>
  <si>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</si>
  <si>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</si>
  <si>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</si>
  <si>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</si>
  <si>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</si>
  <si>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</si>
  <si>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</si>
  <si>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</si>
  <si>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</si>
  <si>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</si>
  <si>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</si>
  <si>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</si>
  <si>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</si>
  <si>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</si>
  <si>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</si>
  <si>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</si>
  <si>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</si>
  <si>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</si>
  <si>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</si>
  <si>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</si>
  <si>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</si>
  <si>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</si>
  <si>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</si>
  <si>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</si>
  <si>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</si>
  <si>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</si>
  <si>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</si>
  <si>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</si>
  <si>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</si>
  <si>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</si>
  <si>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</si>
  <si>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</si>
  <si>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</si>
  <si>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</si>
  <si>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</si>
  <si>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</si>
  <si>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</si>
  <si>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</si>
  <si>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</si>
  <si>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</si>
  <si>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</si>
  <si>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</si>
  <si>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</si>
  <si>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</si>
  <si>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</si>
  <si>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</si>
  <si>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</si>
  <si>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</si>
  <si>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</si>
  <si>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</si>
  <si>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</si>
  <si>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</si>
  <si>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</si>
  <si>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</si>
  <si>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</si>
  <si>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</si>
  <si>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</si>
  <si>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</si>
  <si>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</si>
  <si>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</si>
  <si>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</si>
  <si>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</si>
  <si>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</si>
  <si>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</si>
  <si>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</si>
  <si>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</si>
  <si>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</si>
  <si>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</si>
  <si>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</si>
  <si>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</si>
  <si>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</si>
  <si>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</si>
  <si>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</si>
  <si>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</si>
  <si>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</si>
  <si>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</si>
  <si>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</si>
  <si>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</si>
  <si>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</si>
  <si>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</si>
  <si>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</si>
  <si>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</si>
  <si>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</si>
  <si>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</si>
  <si>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</si>
  <si>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</si>
  <si>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</si>
  <si>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</si>
  <si>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</si>
  <si>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</si>
  <si>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</si>
  <si>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</si>
  <si>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</si>
  <si>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</si>
  <si>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</si>
  <si>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</si>
  <si>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</si>
  <si>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</si>
  <si>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</si>
  <si>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</si>
  <si>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</si>
  <si>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</si>
  <si>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</si>
  <si>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</si>
  <si>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</si>
  <si>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</si>
  <si>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</si>
  <si>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</si>
  <si>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</si>
  <si>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</si>
  <si>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</si>
  <si>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</si>
  <si>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</si>
  <si>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</si>
  <si>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</si>
  <si>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</si>
  <si>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</si>
  <si>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</si>
  <si>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</si>
  <si>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</si>
  <si>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</si>
  <si>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</si>
  <si>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</si>
  <si>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</si>
  <si>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</si>
  <si>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</si>
  <si>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</si>
  <si>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</si>
  <si>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</si>
  <si>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</si>
  <si>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</si>
  <si>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</si>
  <si>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</si>
  <si>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</si>
  <si>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</si>
  <si>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</si>
  <si>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</si>
  <si>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</si>
  <si>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</si>
  <si>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</si>
  <si>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</si>
  <si>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</si>
  <si>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</si>
  <si>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</si>
  <si>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</si>
  <si>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</si>
  <si>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</si>
  <si>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</si>
  <si>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</si>
  <si>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</si>
  <si>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</si>
  <si>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</si>
  <si>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</si>
  <si>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</si>
  <si>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</si>
  <si>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</si>
  <si>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</si>
  <si>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</si>
  <si>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</si>
  <si>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</si>
  <si>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</si>
  <si>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</si>
  <si>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</si>
  <si>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</si>
  <si>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</si>
  <si>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</si>
  <si>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</si>
  <si>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</si>
  <si>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</si>
  <si>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</si>
  <si>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</si>
  <si>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</si>
  <si>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</si>
  <si>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</si>
  <si>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</si>
  <si>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</si>
  <si>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</si>
  <si>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</si>
  <si>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</si>
  <si>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</si>
  <si>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</si>
  <si>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</si>
  <si>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</si>
  <si>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</si>
  <si>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</si>
  <si>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</si>
  <si>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</si>
  <si>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</si>
  <si>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</si>
  <si>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</si>
  <si>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</si>
  <si>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</si>
  <si>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</si>
  <si>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</si>
  <si>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</si>
  <si>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</si>
  <si>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</si>
  <si>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</si>
  <si>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</si>
  <si>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</si>
  <si>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</si>
  <si>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</si>
  <si>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</si>
  <si>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</si>
  <si>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</si>
  <si>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</si>
  <si>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</si>
  <si>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</si>
  <si>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</si>
  <si>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</si>
  <si>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</si>
  <si>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</si>
  <si>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</si>
  <si>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</si>
  <si>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</si>
  <si>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</si>
  <si>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</si>
  <si>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</si>
  <si>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</si>
  <si>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</si>
  <si>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</si>
  <si>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</si>
  <si>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</si>
  <si>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</si>
  <si>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</si>
  <si>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</si>
  <si>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</si>
  <si>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</si>
  <si>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</si>
  <si>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</si>
  <si>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</si>
  <si>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</si>
  <si>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</si>
  <si>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</si>
  <si>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</si>
  <si>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</si>
  <si>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</si>
  <si>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</si>
  <si>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</si>
  <si>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</si>
  <si>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</si>
  <si>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</si>
  <si>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</si>
  <si>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</si>
  <si>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</si>
  <si>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</si>
  <si>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</si>
  <si>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</si>
  <si>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</si>
  <si>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</si>
  <si>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</si>
  <si>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</si>
  <si>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</si>
  <si>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</si>
  <si>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</si>
  <si>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</si>
  <si>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</si>
  <si>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</si>
  <si>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</si>
  <si>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</si>
  <si>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</si>
  <si>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</si>
  <si>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</si>
  <si>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</si>
  <si>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</si>
  <si>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</si>
  <si>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</si>
  <si>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</si>
  <si>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</si>
  <si>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</si>
  <si>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</si>
  <si>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</si>
  <si>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</si>
  <si>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</si>
  <si>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</si>
  <si>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</si>
  <si>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</si>
  <si>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</si>
  <si>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</si>
  <si>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</si>
  <si>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</si>
  <si>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</si>
  <si>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</si>
  <si>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</si>
  <si>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</si>
  <si>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</si>
  <si>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</si>
  <si>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</si>
  <si>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</si>
  <si>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</si>
  <si>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</si>
  <si>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</si>
  <si>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</si>
  <si>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</si>
  <si>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</si>
  <si>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</si>
  <si>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</si>
  <si>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</si>
  <si>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</si>
  <si>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</si>
  <si>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</si>
  <si>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</si>
  <si>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</si>
  <si>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</si>
  <si>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</si>
  <si>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</si>
  <si>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</si>
  <si>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</si>
  <si>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</si>
  <si>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</si>
  <si>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</si>
  <si>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</si>
  <si>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</si>
  <si>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</si>
  <si>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</si>
  <si>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</si>
  <si>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</si>
  <si>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</si>
  <si>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</si>
  <si>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</si>
  <si>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</si>
  <si>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</si>
  <si>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</si>
  <si>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</si>
  <si>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</si>
  <si>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</si>
  <si>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</si>
  <si>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</si>
  <si>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</si>
  <si>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</si>
  <si>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</si>
  <si>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</si>
  <si>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</si>
  <si>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</si>
  <si>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</si>
  <si>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</si>
  <si>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</si>
  <si>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</si>
  <si>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</si>
  <si>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</si>
  <si>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</si>
  <si>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</si>
  <si>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</si>
  <si>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</si>
  <si>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</si>
  <si>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</si>
  <si>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</si>
  <si>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</si>
  <si>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</si>
  <si>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</si>
  <si>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</si>
  <si>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</si>
  <si>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</si>
  <si>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</si>
  <si>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</si>
  <si>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</si>
  <si>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</si>
  <si>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</si>
  <si>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</si>
  <si>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</si>
  <si>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</si>
  <si>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</si>
  <si>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</si>
  <si>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</si>
  <si>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</si>
  <si>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</si>
  <si>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</si>
  <si>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</si>
  <si>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</si>
  <si>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</si>
  <si>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</si>
  <si>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</si>
  <si>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</si>
  <si>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</si>
  <si>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</si>
  <si>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</si>
  <si>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</si>
  <si>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</si>
  <si>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</si>
  <si>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</si>
  <si>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</si>
  <si>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</si>
  <si>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</si>
  <si>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</si>
  <si>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</si>
  <si>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</si>
  <si>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</si>
  <si>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</si>
  <si>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</si>
  <si>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</si>
  <si>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</si>
  <si>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</si>
  <si>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</si>
  <si>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</si>
  <si>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</si>
  <si>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</si>
  <si>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</si>
  <si>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</si>
  <si>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</si>
  <si>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</si>
  <si>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</si>
  <si>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</si>
  <si>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</si>
  <si>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</si>
  <si>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</si>
  <si>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</si>
  <si>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</si>
  <si>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</si>
  <si>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</si>
  <si>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</si>
  <si>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</si>
  <si>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</si>
  <si>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</si>
  <si>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</si>
  <si>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</si>
  <si>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</si>
  <si>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</si>
  <si>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</si>
  <si>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</si>
  <si>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</si>
  <si>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</si>
  <si>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</si>
  <si>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</si>
  <si>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</si>
  <si>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</si>
  <si>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</si>
  <si>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</si>
  <si>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</si>
  <si>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</si>
  <si>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</si>
  <si>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</si>
  <si>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</si>
  <si>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</si>
  <si>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</si>
  <si>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</si>
  <si>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</si>
  <si>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</si>
  <si>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</si>
  <si>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</si>
  <si>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</si>
  <si>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</si>
  <si>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</si>
  <si>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</si>
  <si>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</si>
  <si>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</si>
  <si>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</si>
  <si>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</si>
  <si>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</si>
  <si>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</si>
  <si>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</si>
  <si>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</si>
  <si>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</si>
  <si>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</si>
  <si>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</si>
  <si>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</si>
  <si>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</si>
  <si>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</si>
  <si>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</si>
  <si>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</si>
  <si>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</si>
  <si>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</si>
  <si>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</si>
  <si>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</si>
  <si>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</si>
  <si>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</si>
  <si>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</si>
  <si>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</si>
  <si>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</si>
  <si>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</si>
  <si>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</si>
  <si>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</si>
  <si>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</si>
  <si>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</si>
  <si>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</si>
  <si>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</si>
  <si>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</si>
  <si>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</si>
  <si>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</si>
  <si>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</si>
  <si>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</si>
  <si>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</si>
  <si>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</si>
  <si>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</si>
  <si>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</si>
  <si>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</si>
  <si>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</si>
  <si>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</si>
  <si>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</si>
  <si>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</si>
  <si>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</si>
  <si>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</si>
  <si>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</si>
  <si>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</si>
  <si>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</si>
  <si>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</si>
  <si>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</si>
  <si>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</si>
  <si>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</si>
  <si>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</si>
  <si>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</si>
  <si>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</si>
  <si>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</si>
  <si>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</si>
  <si>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</si>
  <si>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</si>
  <si>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</si>
  <si>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</si>
  <si>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</si>
  <si>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</si>
  <si>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</si>
  <si>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</si>
  <si>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</si>
  <si>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</si>
  <si>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</si>
  <si>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</si>
  <si>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</si>
  <si>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</si>
  <si>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</si>
  <si>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</si>
  <si>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</si>
  <si>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</si>
  <si>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</si>
  <si>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</si>
  <si>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</si>
  <si>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</si>
  <si>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</si>
  <si>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</si>
  <si>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</si>
  <si>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</si>
  <si>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</si>
  <si>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</si>
  <si>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</si>
  <si>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</si>
  <si>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</si>
  <si>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</si>
  <si>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</si>
  <si>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</si>
  <si>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</si>
  <si>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</si>
  <si>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</si>
  <si>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</si>
  <si>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</si>
  <si>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</si>
  <si>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</si>
  <si>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</si>
  <si>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</si>
  <si>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</si>
  <si>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</si>
  <si>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</si>
  <si>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</si>
  <si>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</si>
  <si>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</si>
  <si>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</si>
  <si>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</si>
  <si>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</si>
  <si>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</si>
  <si>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</si>
  <si>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</si>
  <si>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</si>
  <si>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</si>
  <si>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</si>
  <si>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</si>
  <si>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</si>
  <si>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</si>
  <si>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</si>
  <si>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</si>
  <si>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</si>
  <si>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</si>
  <si>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</si>
  <si>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</si>
  <si>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</si>
  <si>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</si>
  <si>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</si>
  <si>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</si>
  <si>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</si>
  <si>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</si>
  <si>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</si>
  <si>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</si>
  <si>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</si>
  <si>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</si>
  <si>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</si>
  <si>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</si>
  <si>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</si>
  <si>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</si>
  <si>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</si>
  <si>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</si>
  <si>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</si>
  <si>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</si>
  <si>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</si>
  <si>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</si>
  <si>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</si>
  <si>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</si>
  <si>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</si>
  <si>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</si>
  <si>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</si>
  <si>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</si>
  <si>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</si>
  <si>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</si>
  <si>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</si>
  <si>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</si>
  <si>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</si>
  <si>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</si>
  <si>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</si>
  <si>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</si>
  <si>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</si>
  <si>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</si>
  <si>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</si>
  <si>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</si>
  <si>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</si>
  <si>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</si>
  <si>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</si>
  <si>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</si>
  <si>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</si>
  <si>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</si>
  <si>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</si>
  <si>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</si>
  <si>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</si>
  <si>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</si>
  <si>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</si>
  <si>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</si>
  <si>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</si>
  <si>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</si>
  <si>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</si>
  <si>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</si>
  <si>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</si>
  <si>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</si>
  <si>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</si>
  <si>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</si>
  <si>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</si>
  <si>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</si>
  <si>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</si>
  <si>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</si>
  <si>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</si>
  <si>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</si>
  <si>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</si>
  <si>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</si>
  <si>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</si>
  <si>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</si>
  <si>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</si>
  <si>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</si>
  <si>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</si>
  <si>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</si>
  <si>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</si>
  <si>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</si>
  <si>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</si>
  <si>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</si>
  <si>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</si>
  <si>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</si>
  <si>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</si>
  <si>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</si>
  <si>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</si>
  <si>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</si>
  <si>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</si>
  <si>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</si>
  <si>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</si>
  <si>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</si>
  <si>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</si>
  <si>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</si>
  <si>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</si>
  <si>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</si>
  <si>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</si>
  <si>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</si>
  <si>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</si>
  <si>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</si>
  <si>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</si>
  <si>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</si>
  <si>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</si>
  <si>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</si>
  <si>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</si>
  <si>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</si>
  <si>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</si>
  <si>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</si>
  <si>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</si>
  <si>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</si>
  <si>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</si>
  <si>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</si>
  <si>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</si>
  <si>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</si>
  <si>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</si>
  <si>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</si>
  <si>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</si>
  <si>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</si>
  <si>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</si>
  <si>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</si>
  <si>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</si>
  <si>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</si>
  <si>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</si>
  <si>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</si>
  <si>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</si>
  <si>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</si>
  <si>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</si>
  <si>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</si>
  <si>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</si>
  <si>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</si>
  <si>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</si>
  <si>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</si>
  <si>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</si>
  <si>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</si>
  <si>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</si>
  <si>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</si>
  <si>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</si>
  <si>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</si>
  <si>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</si>
  <si>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</si>
  <si>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</si>
  <si>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</si>
  <si>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</si>
  <si>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</si>
  <si>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</si>
  <si>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</si>
  <si>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</si>
  <si>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</si>
  <si>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</si>
  <si>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</si>
  <si>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</si>
  <si>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</si>
  <si>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</si>
  <si>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</si>
  <si>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</si>
  <si>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</si>
  <si>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</si>
  <si>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</si>
  <si>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</si>
  <si>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</si>
  <si>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</si>
  <si>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</si>
  <si>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</si>
  <si>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</si>
  <si>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</si>
  <si>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</si>
  <si>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</si>
  <si>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</si>
  <si>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</si>
  <si>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</si>
  <si>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</si>
  <si>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</si>
  <si>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</si>
  <si>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</si>
  <si>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</si>
  <si>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</si>
  <si>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</si>
  <si>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</si>
  <si>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</si>
  <si>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</si>
  <si>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</si>
  <si>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</si>
  <si>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</si>
  <si>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</si>
  <si>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</si>
  <si>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</si>
  <si>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</si>
  <si>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</si>
  <si>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</si>
  <si>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</si>
  <si>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</si>
  <si>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</si>
  <si>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</si>
  <si>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</si>
  <si>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</si>
  <si>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</si>
  <si>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</si>
  <si>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</si>
  <si>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</si>
  <si>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</si>
  <si>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</si>
  <si>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</si>
  <si>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</si>
  <si>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</si>
  <si>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</si>
  <si>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</si>
  <si>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</si>
  <si>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</si>
  <si>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</si>
  <si>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</si>
  <si>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</si>
  <si>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</si>
  <si>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</si>
  <si>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</si>
  <si>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</si>
  <si>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</si>
  <si>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</si>
  <si>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</si>
  <si>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</si>
  <si>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</si>
  <si>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</si>
  <si>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</si>
  <si>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</si>
  <si>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</si>
  <si>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</si>
  <si>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</si>
  <si>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</si>
  <si>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</si>
  <si>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</si>
  <si>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</si>
  <si>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</si>
  <si>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</si>
  <si>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</si>
  <si>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</si>
  <si>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</si>
  <si>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</si>
  <si>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</si>
  <si>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</si>
  <si>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</si>
  <si>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</si>
  <si>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</si>
  <si>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</si>
  <si>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</si>
  <si>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</si>
  <si>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</si>
  <si>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</si>
  <si>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</si>
  <si>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</si>
  <si>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</si>
  <si>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</si>
  <si>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</si>
  <si>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</si>
  <si>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</si>
  <si>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</si>
  <si>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</si>
  <si>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</si>
  <si>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</si>
  <si>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</si>
  <si>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</si>
  <si>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</si>
  <si>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</si>
  <si>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</si>
  <si>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</si>
  <si>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</si>
  <si>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</si>
  <si>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</si>
  <si>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</si>
  <si>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</si>
  <si>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</si>
  <si>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</si>
  <si>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</si>
  <si>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</si>
  <si>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</si>
  <si>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</si>
  <si>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</si>
  <si>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</si>
  <si>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</si>
  <si>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</si>
  <si>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</si>
  <si>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</si>
  <si>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</si>
  <si>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</si>
  <si>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</si>
  <si>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</si>
  <si>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</si>
  <si>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</si>
  <si>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</si>
  <si>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</si>
  <si>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</si>
  <si>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</si>
  <si>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</si>
  <si>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</si>
  <si>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</si>
  <si>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</si>
  <si>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</si>
  <si>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</si>
  <si>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</si>
  <si>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</si>
  <si>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</si>
  <si>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</si>
  <si>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</si>
  <si>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</si>
  <si>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</si>
  <si>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</si>
  <si>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</si>
  <si>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</si>
  <si>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</si>
  <si>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</si>
  <si>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</si>
  <si>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</si>
  <si>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</si>
  <si>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</si>
  <si>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</si>
  <si>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</si>
  <si>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</si>
  <si>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</si>
  <si>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</si>
  <si>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</si>
  <si>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</si>
  <si>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</si>
  <si>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</si>
  <si>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</si>
  <si>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</si>
  <si>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</si>
  <si>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</si>
  <si>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</si>
  <si>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</si>
  <si>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</si>
  <si>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</si>
  <si>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</si>
  <si>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</si>
  <si>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</si>
  <si>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</si>
  <si>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</si>
  <si>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</si>
  <si>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</si>
  <si>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</si>
  <si>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</si>
  <si>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</si>
  <si>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</si>
  <si>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</si>
  <si>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</si>
  <si>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</si>
  <si>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</si>
  <si>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</si>
  <si>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</si>
  <si>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</si>
  <si>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</si>
  <si>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</si>
  <si>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</si>
  <si>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</si>
  <si>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</si>
  <si>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</si>
  <si>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</si>
  <si>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</si>
  <si>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</si>
  <si>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</si>
  <si>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</si>
  <si>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</si>
  <si>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</si>
  <si>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</si>
  <si>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</si>
  <si>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</si>
  <si>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</si>
  <si>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</si>
  <si>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</si>
  <si>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</si>
  <si>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</si>
  <si>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</si>
  <si>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</si>
  <si>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</si>
  <si>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</si>
  <si>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</si>
  <si>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</si>
  <si>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</si>
  <si>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</si>
  <si>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</si>
  <si>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</si>
  <si>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</si>
  <si>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</si>
  <si>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</si>
  <si>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</si>
  <si>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</si>
  <si>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</si>
  <si>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</si>
  <si>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</si>
  <si>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</si>
  <si>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</si>
  <si>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</si>
  <si>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</si>
  <si>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</si>
  <si>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</si>
  <si>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</si>
  <si>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</si>
  <si>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</si>
  <si>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</si>
  <si>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</si>
  <si>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</si>
  <si>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</si>
  <si>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</si>
  <si>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</si>
  <si>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</si>
  <si>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</si>
  <si>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</si>
  <si>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</si>
  <si>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</si>
  <si>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</si>
  <si>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</si>
  <si>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</si>
  <si>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</si>
  <si>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</si>
  <si>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</si>
  <si>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</si>
  <si>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</si>
  <si>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</si>
  <si>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</si>
  <si>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</si>
  <si>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</si>
  <si>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</si>
  <si>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</si>
  <si>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</si>
  <si>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</si>
  <si>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</si>
  <si>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</si>
  <si>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</si>
  <si>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</si>
  <si>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</si>
  <si>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</si>
  <si>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</si>
  <si>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</si>
  <si>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</si>
  <si>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</si>
  <si>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</si>
  <si>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</si>
  <si>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</si>
  <si>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</si>
  <si>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</si>
  <si>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</si>
  <si>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</si>
  <si>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</si>
  <si>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</si>
  <si>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</si>
  <si>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</si>
  <si>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</si>
  <si>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</si>
  <si>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</si>
  <si>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</si>
  <si>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</si>
  <si>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</si>
  <si>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</si>
  <si>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</si>
  <si>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</si>
  <si>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</si>
  <si>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</si>
  <si>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</si>
  <si>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</si>
  <si>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</si>
  <si>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</si>
  <si>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</si>
  <si>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</si>
  <si>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</si>
  <si>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</si>
  <si>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</si>
  <si>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</si>
  <si>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</si>
  <si>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</si>
  <si>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</si>
  <si>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</si>
  <si>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</si>
  <si>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</si>
  <si>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</si>
  <si>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</si>
  <si>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</si>
  <si>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</si>
  <si>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</si>
  <si>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</si>
  <si>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</si>
  <si>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</si>
  <si>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</si>
  <si>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</si>
  <si>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</si>
  <si>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</si>
  <si>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</si>
  <si>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</si>
  <si>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</si>
  <si>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</si>
  <si>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</si>
  <si>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</si>
  <si>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</si>
  <si>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</si>
  <si>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</si>
  <si>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</si>
  <si>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</si>
  <si>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</si>
  <si>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</si>
  <si>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</si>
  <si>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</si>
  <si>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</si>
  <si>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</si>
  <si>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</si>
  <si>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</si>
  <si>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</si>
  <si>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</si>
  <si>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</si>
  <si>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</si>
  <si>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</si>
  <si>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</si>
  <si>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</si>
  <si>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</si>
  <si>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</si>
  <si>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</si>
  <si>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</si>
  <si>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</si>
  <si>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</si>
  <si>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</si>
  <si>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</si>
  <si>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</si>
  <si>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</si>
  <si>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</si>
  <si>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</si>
  <si>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</si>
  <si>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</si>
  <si>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</si>
  <si>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</si>
  <si>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</si>
  <si>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</si>
  <si>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</si>
  <si>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</si>
  <si>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</si>
  <si>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</si>
  <si>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</si>
  <si>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</si>
  <si>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</si>
  <si>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</si>
  <si>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</si>
  <si>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</si>
  <si>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</si>
  <si>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</si>
  <si>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</si>
  <si>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</si>
  <si>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</si>
  <si>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</si>
  <si>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</si>
  <si>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</si>
  <si>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</si>
  <si>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</si>
  <si>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</si>
  <si>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</si>
  <si>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</si>
  <si>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</si>
  <si>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</si>
  <si>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</si>
  <si>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</si>
  <si>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</si>
  <si>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</si>
  <si>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</si>
  <si>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</si>
  <si>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</si>
  <si>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</si>
  <si>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</si>
  <si>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</si>
  <si>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</si>
  <si>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</si>
  <si>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</si>
  <si>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</si>
  <si>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</si>
  <si>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</si>
  <si>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</si>
  <si>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</si>
  <si>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</si>
  <si>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</si>
  <si>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</si>
  <si>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</si>
  <si>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</si>
  <si>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</si>
  <si>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</si>
  <si>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</si>
  <si>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</si>
  <si>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</si>
  <si>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</si>
  <si>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</si>
  <si>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</si>
  <si>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</si>
  <si>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</si>
  <si>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</si>
  <si>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</si>
  <si>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</si>
  <si>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</si>
  <si>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</si>
  <si>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</si>
  <si>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</si>
  <si>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</si>
  <si>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</si>
  <si>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</si>
  <si>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</si>
  <si>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</si>
  <si>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</si>
  <si>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</si>
  <si>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</si>
  <si>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</si>
  <si>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</si>
  <si>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</si>
  <si>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</si>
  <si>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</si>
  <si>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</si>
  <si>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</si>
  <si>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</si>
  <si>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</si>
  <si>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</si>
  <si>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</si>
  <si>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</si>
  <si>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</si>
  <si>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</si>
  <si>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</si>
  <si>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</si>
  <si>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</si>
  <si>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</si>
  <si>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</si>
  <si>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</si>
  <si>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</si>
  <si>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</si>
  <si>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</si>
  <si>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</si>
  <si>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</si>
  <si>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</si>
  <si>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</si>
  <si>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</si>
  <si>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</si>
  <si>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</si>
  <si>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</si>
  <si>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</si>
  <si>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</si>
  <si>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</si>
  <si>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</si>
  <si>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</si>
  <si>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</si>
  <si>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</si>
  <si>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</si>
  <si>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</si>
  <si>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</si>
  <si>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</si>
  <si>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</si>
  <si>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</si>
  <si>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</si>
  <si>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</si>
  <si>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</si>
  <si>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</si>
  <si>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</si>
  <si>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</si>
  <si>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</si>
  <si>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</si>
  <si>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</si>
  <si>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</si>
  <si>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</si>
  <si>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</si>
  <si>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</si>
  <si>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</si>
  <si>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</si>
  <si>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</si>
  <si>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</si>
  <si>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</si>
  <si>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</si>
  <si>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</si>
  <si>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</si>
  <si>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</si>
  <si>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</si>
  <si>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</si>
  <si>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</si>
  <si>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</si>
  <si>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</si>
  <si>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</si>
  <si>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</si>
  <si>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</si>
  <si>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</si>
  <si>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</si>
  <si>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</si>
  <si>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</si>
  <si>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</si>
  <si>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</si>
  <si>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</si>
  <si>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</si>
  <si>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</si>
  <si>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</si>
  <si>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</si>
  <si>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</si>
  <si>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</si>
  <si>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</si>
  <si>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</si>
  <si>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</si>
  <si>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</si>
  <si>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</si>
  <si>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</si>
  <si>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</si>
  <si>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</si>
  <si>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</si>
  <si>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</si>
  <si>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</si>
  <si>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</si>
  <si>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</si>
  <si>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</si>
  <si>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</si>
  <si>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</si>
  <si>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</si>
  <si>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</si>
  <si>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</si>
  <si>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</si>
  <si>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</si>
  <si>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</si>
  <si>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</si>
  <si>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</si>
  <si>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</si>
  <si>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</si>
  <si>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</si>
  <si>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</si>
  <si>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</si>
  <si>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</si>
  <si>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</si>
  <si>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</si>
  <si>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</si>
  <si>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</si>
  <si>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</si>
  <si>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</si>
  <si>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</si>
  <si>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</si>
  <si>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</si>
  <si>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</si>
  <si>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</si>
  <si>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</si>
  <si>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</si>
  <si>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</si>
  <si>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</si>
  <si>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</si>
  <si>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</si>
  <si>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</si>
  <si>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</si>
  <si>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</si>
  <si>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</si>
  <si>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</si>
  <si>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</si>
  <si>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</si>
  <si>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</si>
  <si>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</si>
  <si>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</si>
  <si>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</si>
  <si>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</si>
  <si>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</si>
  <si>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</si>
  <si>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</si>
  <si>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</si>
  <si>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</si>
  <si>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</si>
  <si>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</si>
  <si>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</si>
  <si>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</si>
  <si>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</si>
  <si>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</si>
  <si>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</si>
  <si>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</si>
  <si>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</si>
  <si>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</si>
  <si>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</si>
  <si>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</si>
  <si>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</si>
  <si>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</si>
  <si>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</si>
  <si>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</si>
  <si>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</si>
  <si>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</si>
  <si>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</si>
  <si>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</si>
  <si>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</si>
  <si>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</si>
  <si>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</si>
  <si>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</si>
  <si>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</si>
  <si>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</si>
  <si>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</si>
  <si>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</si>
  <si>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</si>
  <si>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</si>
  <si>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</si>
  <si>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</si>
  <si>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</si>
  <si>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</si>
  <si>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</si>
  <si>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</si>
  <si>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</si>
  <si>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</si>
  <si>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</si>
  <si>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</si>
  <si>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</si>
  <si>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</si>
  <si>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</si>
  <si>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</si>
  <si>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</si>
  <si>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</si>
  <si>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</si>
  <si>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</si>
  <si>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</si>
  <si>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</si>
  <si>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</si>
  <si>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</si>
  <si>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</si>
  <si>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</si>
  <si>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</si>
  <si>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</si>
  <si>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</si>
  <si>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</si>
  <si>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</si>
  <si>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</si>
  <si>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</si>
  <si>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</si>
  <si>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</si>
  <si>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</si>
  <si>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</si>
  <si>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</si>
  <si>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</si>
  <si>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</si>
  <si>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</si>
  <si>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</si>
  <si>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</si>
  <si>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</si>
  <si>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</si>
  <si>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</si>
  <si>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</si>
  <si>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</si>
  <si>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</si>
  <si>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</si>
  <si>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</si>
  <si>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</si>
  <si>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</si>
  <si>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</si>
  <si>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</si>
  <si>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</si>
  <si>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</si>
  <si>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</si>
  <si>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</si>
  <si>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</si>
  <si>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</si>
  <si>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</si>
  <si>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</si>
  <si>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</si>
  <si>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</si>
  <si>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</si>
  <si>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</si>
  <si>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</si>
  <si>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</si>
  <si>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</si>
  <si>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</si>
  <si>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</si>
  <si>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</si>
  <si>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</si>
  <si>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</si>
  <si>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</si>
  <si>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</si>
  <si>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</si>
  <si>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</si>
  <si>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</si>
  <si>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</si>
  <si>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</si>
  <si>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</si>
  <si>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</si>
  <si>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</si>
  <si>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</si>
  <si>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</si>
  <si>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</si>
  <si>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</si>
  <si>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</si>
  <si>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</si>
  <si>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</si>
  <si>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</si>
  <si>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</si>
  <si>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</si>
  <si>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</si>
  <si>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</si>
  <si>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</si>
  <si>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</si>
  <si>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</si>
  <si>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</si>
  <si>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</si>
  <si>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</si>
  <si>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</si>
  <si>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</si>
  <si>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</si>
  <si>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</si>
  <si>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</si>
  <si>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</si>
  <si>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</si>
  <si>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</si>
  <si>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</si>
  <si>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</si>
  <si>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</si>
  <si>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</si>
  <si>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</si>
  <si>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</si>
  <si>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</si>
  <si>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</si>
  <si>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</si>
  <si>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</si>
  <si>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</si>
  <si>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</si>
  <si>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</si>
  <si>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</si>
  <si>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</si>
  <si>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</si>
  <si>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</si>
  <si>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</si>
  <si>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</si>
  <si>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</si>
  <si>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</si>
  <si>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</si>
  <si>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</si>
  <si>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</si>
  <si>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</si>
  <si>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</si>
  <si>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</si>
  <si>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</si>
  <si>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</si>
  <si>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</si>
  <si>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</si>
  <si>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</si>
  <si>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</si>
  <si>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</si>
  <si>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</si>
  <si>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</si>
  <si>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</si>
  <si>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</si>
  <si>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</si>
  <si>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</si>
  <si>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</si>
  <si>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</si>
  <si>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</si>
  <si>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</si>
  <si>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</si>
  <si>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</si>
  <si>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</si>
  <si>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</si>
  <si>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</si>
  <si>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</si>
  <si>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</si>
  <si>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</si>
  <si>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</si>
  <si>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</si>
  <si>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</si>
  <si>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</si>
  <si>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</si>
  <si>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</si>
  <si>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</si>
  <si>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</si>
  <si>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</si>
  <si>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</si>
  <si>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</si>
  <si>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</si>
  <si>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</si>
  <si>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</si>
  <si>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</si>
  <si>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</si>
  <si>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</si>
  <si>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</si>
  <si>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</si>
  <si>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</si>
  <si>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</si>
  <si>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</si>
  <si>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</si>
  <si>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</si>
  <si>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</si>
  <si>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</si>
  <si>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</si>
  <si>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</si>
  <si>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</si>
  <si>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</si>
  <si>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</si>
  <si>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</si>
  <si>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</si>
  <si>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</si>
  <si>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</si>
  <si>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</si>
  <si>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</si>
  <si>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</si>
  <si>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</si>
  <si>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</si>
  <si>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</si>
  <si>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</si>
  <si>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</si>
  <si>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</si>
  <si>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</si>
  <si>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</si>
  <si>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</si>
  <si>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</si>
  <si>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</si>
  <si>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</si>
  <si>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</si>
  <si>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</si>
  <si>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</si>
  <si>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</si>
  <si>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</si>
  <si>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</si>
  <si>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</si>
  <si>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</si>
  <si>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</si>
  <si>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</si>
  <si>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</si>
  <si>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</si>
  <si>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</si>
  <si>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</si>
  <si>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</si>
  <si>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</si>
  <si>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</si>
  <si>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</si>
  <si>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</si>
  <si>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</si>
  <si>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</si>
  <si>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</si>
  <si>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</si>
  <si>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</si>
  <si>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</si>
  <si>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</si>
  <si>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</si>
  <si>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</si>
  <si>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</si>
  <si>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</si>
  <si>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</si>
  <si>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</si>
  <si>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</si>
  <si>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</si>
  <si>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</si>
  <si>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</si>
  <si>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</si>
  <si>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</si>
  <si>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</si>
  <si>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</si>
  <si>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</si>
  <si>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</si>
  <si>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</si>
  <si>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</si>
  <si>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</si>
  <si>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</si>
  <si>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</si>
  <si>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</si>
  <si>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</si>
  <si>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</si>
  <si>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</si>
  <si>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</si>
  <si>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</si>
  <si>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</si>
  <si>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</si>
  <si>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</si>
  <si>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</si>
  <si>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</si>
  <si>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</si>
  <si>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</si>
  <si>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</si>
  <si>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</si>
  <si>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</si>
  <si>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</si>
  <si>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</si>
  <si>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</si>
  <si>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</si>
  <si>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</si>
  <si>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</si>
  <si>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</si>
  <si>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</si>
  <si>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</si>
  <si>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</si>
  <si>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</si>
  <si>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</si>
  <si>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</si>
  <si>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</si>
  <si>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</si>
  <si>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</si>
  <si>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</si>
  <si>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</si>
  <si>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</si>
  <si>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</si>
  <si>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</si>
  <si>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</si>
  <si>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</si>
  <si>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</si>
  <si>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</si>
  <si>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</si>
  <si>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</si>
  <si>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</si>
  <si>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</si>
  <si>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</si>
  <si>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</si>
  <si>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</si>
  <si>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</si>
  <si>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</si>
  <si>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</si>
  <si>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</si>
  <si>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</si>
  <si>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</si>
  <si>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</si>
  <si>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</si>
  <si>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</si>
  <si>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</si>
  <si>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</si>
  <si>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</si>
  <si>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</si>
  <si>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</si>
  <si>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</si>
  <si>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</si>
  <si>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</si>
  <si>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</si>
  <si>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</si>
  <si>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</si>
  <si>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</si>
  <si>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</si>
  <si>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</si>
  <si>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</si>
  <si>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</si>
  <si>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</si>
  <si>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</si>
  <si>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</si>
  <si>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</si>
  <si>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</si>
  <si>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</si>
  <si>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</si>
  <si>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</si>
  <si>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</si>
  <si>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</si>
  <si>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</si>
  <si>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</si>
  <si>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</si>
  <si>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</si>
  <si>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</si>
  <si>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</si>
  <si>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</si>
  <si>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</si>
  <si>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</si>
  <si>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</si>
  <si>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</si>
  <si>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</si>
  <si>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</si>
  <si>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</si>
  <si>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</si>
  <si>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</si>
  <si>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</si>
  <si>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</si>
  <si>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</si>
  <si>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</si>
  <si>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</si>
  <si>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</si>
  <si>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</si>
  <si>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</si>
  <si>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</si>
  <si>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</si>
  <si>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</si>
  <si>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</si>
  <si>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</si>
  <si>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</si>
  <si>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</si>
  <si>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</si>
  <si>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</si>
  <si>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</si>
  <si>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</si>
  <si>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</si>
  <si>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</si>
  <si>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</si>
  <si>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</si>
  <si>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</si>
  <si>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</si>
  <si>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</si>
  <si>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</si>
  <si>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</si>
  <si>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</si>
  <si>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</si>
  <si>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</si>
  <si>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</si>
  <si>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</si>
  <si>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</si>
  <si>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</si>
  <si>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</si>
  <si>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</si>
  <si>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</si>
  <si>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</si>
  <si>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</si>
  <si>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</si>
  <si>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</si>
  <si>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</si>
  <si>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</si>
  <si>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</si>
  <si>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</si>
  <si>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</si>
  <si>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</si>
  <si>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</si>
  <si>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</si>
  <si>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</si>
  <si>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</si>
  <si>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</si>
  <si>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</si>
  <si>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</si>
  <si>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</si>
  <si>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</si>
  <si>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</si>
  <si>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</si>
  <si>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</si>
  <si>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</si>
  <si>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</si>
  <si>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</si>
  <si>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</si>
  <si>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</si>
  <si>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</si>
  <si>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</si>
  <si>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</si>
  <si>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</si>
  <si>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</si>
  <si>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</si>
  <si>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</si>
  <si>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</si>
  <si>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</si>
  <si>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</si>
  <si>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</si>
  <si>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</si>
  <si>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</si>
  <si>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</si>
  <si>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</si>
  <si>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</si>
  <si>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</si>
  <si>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</si>
  <si>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</si>
  <si>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</si>
  <si>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</si>
  <si>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</si>
  <si>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</si>
  <si>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</si>
  <si>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</si>
  <si>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</si>
  <si>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</si>
  <si>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</si>
  <si>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</si>
  <si>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</si>
  <si>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</si>
  <si>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</si>
  <si>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</si>
  <si>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</si>
  <si>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</si>
  <si>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</si>
  <si>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</si>
  <si>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</si>
  <si>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</si>
  <si>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</si>
  <si>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</si>
  <si>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</si>
  <si>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</si>
  <si>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</si>
  <si>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</si>
  <si>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</si>
  <si>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</si>
  <si>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</si>
  <si>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</si>
  <si>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</si>
  <si>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</si>
  <si>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</si>
  <si>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</si>
  <si>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</si>
  <si>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</si>
  <si>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</si>
  <si>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</si>
  <si>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</si>
  <si>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</si>
  <si>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</si>
  <si>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</si>
  <si>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</si>
  <si>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</si>
  <si>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</si>
  <si>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</si>
  <si>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</si>
  <si>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</si>
  <si>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</si>
  <si>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</si>
  <si>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</si>
  <si>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</si>
  <si>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</si>
  <si>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</si>
  <si>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</si>
  <si>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</si>
  <si>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</si>
  <si>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</si>
  <si>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</si>
  <si>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</si>
  <si>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</si>
  <si>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</si>
  <si>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</si>
  <si>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</si>
  <si>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</si>
  <si>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</si>
  <si>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</si>
  <si>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</si>
  <si>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</si>
  <si>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</si>
  <si>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</si>
  <si>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</si>
  <si>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</si>
  <si>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</si>
  <si>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</si>
  <si>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</si>
  <si>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</si>
  <si>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</si>
  <si>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</si>
  <si>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</si>
  <si>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</si>
  <si>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</si>
  <si>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</si>
  <si>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</si>
  <si>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</si>
  <si>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</si>
  <si>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</si>
  <si>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</si>
  <si>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</si>
  <si>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</si>
  <si>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</si>
  <si>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</si>
  <si>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</si>
  <si>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</si>
  <si>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</si>
  <si>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</si>
  <si>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</si>
  <si>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</si>
  <si>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</si>
  <si>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</si>
  <si>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</si>
  <si>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</si>
  <si>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</si>
  <si>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</si>
  <si>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</si>
  <si>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</si>
  <si>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</si>
  <si>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</si>
  <si>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</si>
  <si>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</si>
  <si>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</si>
  <si>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</si>
  <si>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</si>
  <si>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</si>
  <si>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</si>
  <si>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</si>
  <si>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</si>
  <si>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</si>
  <si>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</si>
  <si>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</si>
  <si>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</si>
  <si>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</si>
  <si>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</si>
  <si>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</si>
  <si>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</si>
  <si>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</si>
  <si>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</si>
  <si>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</si>
  <si>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</si>
  <si>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</si>
  <si>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</si>
  <si>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</si>
  <si>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</si>
  <si>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</si>
  <si>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</si>
  <si>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</si>
  <si>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</si>
  <si>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</si>
  <si>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</si>
  <si>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</si>
  <si>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</si>
  <si>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</si>
  <si>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</si>
  <si>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</si>
  <si>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</si>
  <si>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</si>
  <si>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</si>
  <si>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</si>
  <si>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</si>
  <si>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</si>
  <si>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</si>
  <si>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</si>
  <si>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</si>
  <si>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</si>
  <si>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</si>
  <si>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</si>
  <si>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</si>
  <si>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</si>
  <si>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</si>
  <si>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</si>
  <si>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</si>
  <si>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</si>
  <si>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</si>
  <si>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</si>
  <si>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</si>
  <si>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</si>
  <si>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</si>
  <si>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</si>
  <si>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</si>
  <si>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</si>
  <si>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</si>
  <si>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</si>
  <si>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</si>
  <si>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</si>
  <si>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</si>
  <si>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</si>
  <si>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</si>
  <si>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</si>
  <si>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</si>
  <si>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</si>
  <si>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</si>
  <si>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</si>
  <si>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</si>
  <si>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</si>
  <si>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</si>
  <si>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</si>
  <si>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</si>
  <si>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</si>
  <si>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</si>
  <si>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</si>
  <si>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</si>
  <si>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</si>
  <si>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</si>
  <si>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</si>
  <si>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</si>
  <si>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</si>
  <si>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</si>
  <si>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</si>
  <si>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</si>
  <si>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</si>
  <si>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</si>
  <si>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</si>
  <si>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</si>
  <si>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</si>
  <si>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</si>
  <si>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</si>
  <si>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</si>
  <si>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</si>
  <si>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</si>
  <si>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</si>
  <si>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</si>
  <si>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</si>
  <si>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</si>
  <si>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</si>
  <si>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</si>
  <si>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</si>
  <si>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</si>
  <si>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</si>
  <si>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</si>
  <si>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</si>
  <si>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</si>
  <si>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</si>
  <si>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</si>
  <si>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</si>
  <si>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</si>
  <si>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</si>
  <si>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</si>
  <si>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</si>
  <si>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</si>
  <si>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</si>
  <si>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</si>
  <si>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</si>
  <si>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</si>
  <si>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</si>
  <si>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</si>
  <si>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</si>
  <si>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</si>
  <si>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</si>
  <si>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</si>
  <si>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</si>
  <si>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</si>
  <si>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</si>
  <si>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</si>
  <si>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</si>
  <si>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</si>
  <si>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</si>
  <si>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</si>
  <si>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</si>
  <si>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</si>
  <si>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</si>
  <si>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</si>
  <si>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</si>
  <si>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</si>
  <si>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</si>
  <si>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</si>
  <si>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</si>
  <si>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</si>
  <si>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</si>
  <si>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</si>
  <si>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</si>
  <si>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</si>
  <si>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</si>
  <si>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</si>
  <si>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</si>
  <si>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</si>
  <si>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</si>
  <si>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</si>
  <si>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</si>
  <si>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</si>
  <si>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</si>
  <si>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</si>
  <si>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</si>
  <si>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</si>
  <si>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</si>
  <si>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</si>
  <si>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</si>
  <si>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</si>
  <si>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</si>
  <si>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</si>
  <si>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</si>
  <si>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</si>
  <si>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</si>
  <si>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</si>
  <si>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</si>
  <si>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</si>
  <si>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</si>
  <si>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</si>
  <si>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</si>
  <si>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</si>
  <si>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</si>
  <si>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</si>
  <si>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</si>
  <si>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</si>
  <si>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</si>
  <si>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</si>
  <si>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</si>
  <si>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</si>
  <si>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</si>
  <si>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</si>
  <si>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</si>
  <si>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</si>
  <si>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</si>
  <si>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</si>
  <si>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</si>
  <si>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</si>
  <si>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</si>
  <si>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</si>
  <si>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</si>
  <si>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</si>
  <si>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</si>
  <si>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</si>
  <si>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</si>
  <si>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</si>
  <si>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</si>
  <si>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</si>
  <si>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</si>
  <si>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</si>
  <si>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</si>
  <si>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</si>
  <si>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</si>
  <si>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</si>
  <si>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</si>
  <si>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</si>
  <si>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</si>
  <si>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</si>
  <si>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</si>
  <si>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</si>
  <si>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</si>
  <si>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</si>
  <si>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</si>
  <si>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</si>
  <si>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</si>
  <si>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</si>
  <si>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</si>
  <si>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</si>
  <si>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</si>
  <si>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</si>
  <si>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</si>
  <si>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</si>
  <si>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</si>
  <si>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</si>
  <si>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</si>
  <si>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</si>
  <si>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</si>
  <si>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</si>
  <si>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</si>
  <si>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</si>
  <si>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</si>
  <si>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</si>
  <si>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</si>
  <si>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</si>
  <si>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</si>
  <si>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</si>
  <si>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</si>
  <si>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</si>
  <si>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</si>
  <si>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</si>
  <si>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</si>
  <si>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</si>
  <si>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</si>
  <si>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</si>
  <si>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</si>
  <si>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</si>
  <si>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</si>
  <si>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</si>
  <si>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</si>
  <si>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</si>
  <si>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</si>
  <si>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</si>
  <si>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</si>
  <si>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</si>
  <si>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</si>
  <si>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</si>
  <si>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</si>
  <si>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</si>
  <si>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</si>
  <si>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</si>
  <si>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</si>
  <si>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</si>
  <si>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</si>
  <si>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</si>
  <si>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</si>
  <si>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</si>
  <si>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</si>
  <si>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</si>
  <si>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</si>
  <si>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</si>
  <si>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</si>
  <si>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</si>
  <si>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</si>
  <si>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</si>
  <si>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</si>
  <si>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</si>
  <si>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</si>
  <si>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</si>
  <si>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</si>
  <si>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</si>
  <si>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</si>
  <si>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</si>
  <si>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</si>
  <si>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</si>
  <si>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</si>
  <si>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</si>
  <si>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</si>
  <si>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</si>
  <si>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</si>
  <si>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</si>
  <si>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</si>
  <si>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</si>
  <si>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</si>
  <si>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</si>
  <si>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</si>
  <si>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</si>
  <si>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</si>
  <si>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</si>
  <si>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</si>
  <si>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</si>
  <si>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</si>
  <si>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</si>
  <si>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</si>
  <si>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</si>
  <si>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</si>
  <si>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</si>
  <si>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</si>
  <si>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</si>
  <si>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</si>
  <si>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</si>
  <si>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</si>
  <si>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</si>
  <si>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</si>
  <si>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</si>
  <si>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</si>
  <si>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</si>
  <si>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</si>
  <si>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</si>
  <si>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</si>
  <si>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</si>
  <si>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</si>
  <si>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</si>
  <si>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</si>
  <si>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</si>
  <si>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</si>
  <si>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</si>
  <si>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</si>
  <si>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</si>
  <si>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</si>
  <si>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</si>
  <si>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</si>
  <si>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</si>
  <si>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</si>
  <si>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</si>
  <si>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</si>
  <si>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</si>
  <si>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</si>
  <si>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</si>
  <si>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</si>
  <si>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</si>
  <si>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</si>
  <si>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</si>
  <si>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</si>
  <si>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</si>
  <si>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</si>
  <si>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</si>
  <si>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</si>
  <si>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</si>
  <si>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</si>
  <si>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</si>
  <si>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</si>
  <si>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</si>
  <si>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</si>
  <si>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</si>
  <si>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</si>
  <si>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</si>
  <si>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</si>
  <si>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</si>
  <si>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</si>
  <si>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</si>
  <si>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</si>
  <si>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</si>
  <si>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</si>
  <si>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</si>
  <si>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</si>
  <si>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</si>
  <si>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</si>
  <si>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</si>
  <si>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</si>
  <si>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</si>
  <si>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</si>
  <si>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</si>
  <si>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</si>
  <si>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</si>
  <si>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</si>
  <si>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</si>
  <si>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</si>
  <si>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</si>
  <si>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</si>
  <si>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</si>
  <si>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</si>
  <si>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</si>
  <si>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</si>
  <si>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</si>
  <si>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</si>
  <si>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</si>
  <si>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</si>
  <si>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</si>
  <si>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</si>
  <si>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</si>
  <si>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</si>
  <si>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</si>
  <si>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</si>
  <si>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</si>
  <si>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</si>
  <si>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</si>
  <si>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</si>
  <si>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</si>
  <si>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</si>
  <si>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</si>
  <si>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</si>
  <si>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</si>
  <si>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</si>
  <si>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</si>
  <si>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</si>
  <si>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</si>
  <si>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</si>
  <si>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</si>
  <si>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</si>
  <si>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</si>
  <si>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</si>
  <si>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</si>
  <si>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</si>
  <si>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</si>
  <si>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</si>
  <si>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</si>
  <si>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</si>
  <si>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</si>
  <si>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</si>
  <si>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</si>
  <si>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</si>
  <si>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</si>
  <si>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</si>
  <si>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</si>
  <si>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</si>
  <si>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</si>
  <si>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</si>
  <si>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</si>
  <si>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</si>
  <si>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</si>
  <si>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</si>
  <si>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</si>
  <si>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</si>
  <si>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</si>
  <si>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</si>
  <si>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</si>
  <si>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</si>
  <si>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</si>
  <si>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</si>
  <si>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</si>
  <si>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</si>
  <si>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</si>
  <si>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</si>
  <si>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</si>
  <si>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</si>
  <si>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</si>
  <si>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</si>
  <si>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</si>
  <si>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</si>
  <si>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</si>
  <si>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</si>
  <si>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</si>
  <si>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</si>
  <si>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</si>
  <si>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</si>
  <si>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</si>
  <si>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</si>
  <si>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</si>
  <si>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</si>
  <si>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</si>
  <si>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</si>
  <si>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</si>
  <si>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</si>
  <si>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</si>
  <si>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</si>
  <si>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</si>
  <si>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</si>
  <si>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</si>
  <si>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</si>
  <si>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</si>
  <si>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</si>
  <si>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</si>
  <si>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</si>
  <si>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</si>
  <si>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</si>
  <si>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</si>
  <si>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</si>
  <si>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</si>
  <si>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</si>
  <si>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</si>
  <si>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</si>
  <si>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</si>
  <si>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</si>
  <si>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</si>
  <si>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</si>
  <si>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</si>
  <si>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</si>
  <si>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</si>
  <si>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</si>
  <si>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</si>
  <si>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</si>
  <si>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</si>
  <si>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</si>
  <si>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</si>
  <si>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</si>
  <si>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</si>
  <si>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</si>
  <si>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</si>
  <si>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</si>
  <si>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</si>
  <si>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</si>
  <si>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</si>
  <si>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</si>
  <si>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</si>
  <si>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</si>
  <si>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</si>
  <si>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</si>
  <si>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</si>
  <si>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</si>
  <si>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</si>
  <si>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</si>
  <si>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</si>
  <si>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</si>
  <si>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</si>
  <si>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</si>
  <si>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</si>
  <si>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</si>
  <si>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</si>
  <si>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</si>
  <si>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</si>
  <si>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</si>
  <si>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</si>
  <si>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</si>
  <si>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</si>
  <si>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</si>
  <si>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</si>
  <si>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</si>
  <si>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</si>
  <si>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</si>
  <si>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</si>
  <si>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</si>
  <si>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</si>
  <si>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</si>
  <si>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</si>
  <si>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</si>
  <si>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</si>
  <si>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</si>
  <si>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</si>
  <si>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</si>
  <si>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</si>
  <si>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</si>
  <si>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</si>
  <si>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</si>
  <si>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</si>
  <si>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</si>
  <si>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</si>
  <si>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</si>
  <si>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</si>
  <si>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</si>
  <si>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</si>
  <si>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</si>
  <si>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</si>
  <si>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</si>
  <si>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</si>
  <si>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</si>
  <si>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</si>
  <si>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</si>
  <si>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</si>
  <si>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</si>
  <si>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</si>
  <si>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</si>
  <si>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</si>
  <si>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</si>
  <si>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</si>
  <si>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</si>
  <si>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</si>
  <si>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</si>
  <si>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</si>
  <si>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</si>
  <si>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</si>
  <si>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</si>
  <si>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</si>
  <si>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</si>
  <si>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</si>
  <si>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</si>
  <si>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</si>
  <si>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</si>
  <si>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</si>
  <si>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</si>
  <si>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</si>
  <si>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</si>
  <si>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</si>
  <si>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</si>
  <si>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</si>
  <si>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</si>
  <si>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</si>
  <si>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</si>
  <si>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</si>
  <si>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</si>
  <si>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</si>
  <si>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</si>
  <si>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</si>
  <si>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</si>
  <si>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</si>
  <si>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</si>
  <si>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</si>
  <si>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</si>
  <si>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</si>
  <si>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</si>
  <si>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</si>
  <si>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</si>
  <si>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</si>
  <si>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</si>
  <si>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</si>
  <si>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</si>
  <si>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</si>
  <si>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</si>
  <si>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</si>
  <si>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</si>
  <si>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</si>
  <si>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</si>
  <si>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</si>
  <si>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</si>
  <si>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</si>
  <si>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</si>
  <si>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</si>
  <si>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</si>
  <si>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</si>
  <si>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</si>
  <si>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</si>
  <si>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</si>
  <si>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</si>
  <si>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</si>
  <si>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</si>
  <si>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</si>
  <si>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</si>
  <si>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</si>
  <si>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</si>
  <si>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</si>
  <si>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</si>
  <si>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</si>
  <si>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</si>
  <si>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</si>
  <si>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</si>
  <si>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</si>
  <si>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</si>
  <si>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</si>
  <si>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</si>
  <si>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</si>
  <si>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</si>
  <si>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</si>
  <si>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</si>
  <si>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</si>
  <si>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</si>
  <si>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</si>
  <si>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</si>
  <si>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</si>
  <si>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</si>
  <si>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</si>
  <si>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</si>
  <si>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</si>
  <si>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</si>
  <si>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</si>
  <si>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</si>
  <si>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</si>
  <si>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</si>
  <si>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</si>
  <si>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</si>
  <si>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</si>
  <si>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</si>
  <si>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</si>
  <si>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</si>
  <si>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</si>
  <si>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</si>
  <si>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</si>
  <si>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</si>
  <si>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</si>
  <si>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</si>
  <si>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</si>
  <si>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</si>
  <si>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</si>
  <si>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</si>
  <si>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</si>
  <si>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</si>
  <si>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</si>
  <si>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</si>
  <si>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</si>
  <si>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</si>
  <si>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</si>
  <si>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</si>
  <si>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</si>
  <si>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</si>
  <si>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</si>
  <si>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</si>
  <si>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</si>
  <si>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</si>
  <si>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</si>
  <si>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</si>
  <si>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</si>
  <si>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</si>
  <si>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</si>
  <si>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</si>
  <si>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</si>
  <si>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</si>
  <si>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</si>
  <si>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</si>
  <si>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</si>
  <si>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</si>
  <si>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</si>
  <si>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</si>
  <si>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</si>
  <si>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</si>
  <si>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</si>
  <si>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</si>
  <si>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</si>
  <si>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</si>
  <si>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</si>
  <si>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</si>
  <si>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</si>
  <si>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</si>
  <si>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</si>
  <si>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</si>
  <si>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</si>
  <si>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</si>
  <si>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</si>
  <si>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</si>
  <si>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</si>
  <si>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</si>
  <si>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</si>
  <si>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</si>
  <si>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</si>
  <si>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</si>
  <si>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</si>
  <si>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</si>
  <si>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</si>
  <si>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</si>
  <si>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</si>
  <si>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</si>
  <si>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</si>
  <si>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</si>
  <si>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</si>
  <si>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</si>
  <si>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</si>
  <si>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</si>
  <si>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</si>
  <si>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</si>
  <si>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</si>
  <si>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</si>
  <si>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</si>
  <si>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</si>
  <si>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</si>
  <si>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</si>
  <si>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</si>
  <si>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</si>
  <si>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</si>
  <si>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</si>
  <si>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</si>
  <si>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</si>
  <si>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</si>
  <si>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</si>
  <si>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</si>
  <si>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</si>
  <si>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</si>
  <si>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</si>
  <si>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</si>
  <si>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</si>
  <si>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</si>
  <si>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</si>
  <si>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</si>
  <si>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</si>
  <si>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</si>
  <si>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</si>
  <si>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</si>
  <si>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</si>
  <si>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</si>
  <si>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</si>
  <si>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</si>
  <si>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</si>
  <si>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</si>
  <si>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</si>
  <si>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</si>
  <si>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</si>
  <si>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</si>
  <si>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</si>
  <si>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</si>
  <si>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</si>
  <si>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</si>
  <si>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</si>
  <si>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</si>
  <si>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</si>
  <si>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</si>
  <si>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</si>
  <si>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</si>
  <si>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</si>
  <si>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</si>
  <si>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</si>
  <si>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</si>
  <si>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</si>
  <si>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</si>
  <si>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</si>
  <si>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</si>
  <si>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</si>
  <si>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</si>
  <si>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</si>
  <si>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</si>
  <si>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</si>
  <si>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</si>
  <si>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</si>
  <si>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</si>
  <si>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</si>
  <si>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</si>
  <si>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</si>
  <si>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</si>
  <si>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</si>
  <si>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</si>
  <si>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</si>
  <si>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</si>
  <si>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</si>
  <si>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</si>
  <si>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</si>
  <si>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</si>
  <si>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</si>
  <si>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</si>
  <si>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</si>
  <si>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</si>
  <si>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</si>
  <si>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</si>
  <si>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</si>
  <si>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</si>
  <si>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</si>
  <si>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</si>
  <si>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</si>
  <si>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</si>
  <si>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</si>
  <si>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</si>
  <si>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</si>
  <si>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</si>
  <si>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</si>
  <si>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</si>
  <si>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</si>
  <si>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</si>
  <si>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</si>
  <si>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</si>
  <si>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</si>
  <si>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</si>
  <si>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</si>
  <si>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</si>
  <si>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</si>
  <si>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</si>
  <si>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</si>
  <si>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</si>
  <si>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</si>
  <si>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</si>
  <si>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</si>
  <si>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</si>
  <si>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</si>
  <si>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</si>
  <si>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</si>
  <si>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</si>
  <si>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</si>
  <si>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</si>
  <si>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</si>
  <si>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</si>
  <si>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</si>
  <si>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</si>
  <si>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</si>
  <si>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</si>
  <si>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</si>
  <si>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</si>
  <si>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</si>
  <si>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</si>
  <si>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</si>
  <si>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</si>
  <si>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</si>
  <si>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</si>
  <si>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</si>
  <si>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</si>
  <si>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</si>
  <si>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</si>
  <si>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</si>
  <si>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</si>
  <si>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</si>
  <si>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</si>
  <si>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</si>
  <si>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</si>
  <si>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</si>
  <si>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</si>
  <si>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</si>
  <si>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</si>
  <si>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</si>
  <si>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</si>
  <si>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</si>
  <si>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</si>
  <si>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</si>
  <si>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</si>
  <si>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</si>
  <si>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</si>
  <si>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</si>
  <si>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</si>
  <si>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</si>
  <si>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</si>
  <si>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</si>
  <si>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</si>
  <si>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</si>
  <si>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</si>
  <si>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</si>
  <si>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</si>
  <si>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</si>
  <si>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</si>
  <si>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</si>
  <si>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</si>
  <si>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</si>
  <si>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</si>
  <si>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</si>
  <si>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</si>
  <si>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</si>
  <si>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</si>
  <si>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</si>
  <si>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</si>
  <si>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</si>
  <si>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</si>
  <si>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</si>
  <si>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</si>
  <si>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</si>
  <si>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</si>
  <si>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</si>
  <si>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</si>
  <si>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</si>
  <si>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</si>
  <si>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</si>
  <si>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</si>
  <si>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</si>
  <si>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</si>
  <si>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</si>
  <si>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</si>
  <si>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</si>
  <si>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</si>
  <si>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</si>
  <si>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</si>
  <si>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</si>
  <si>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</si>
  <si>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</si>
  <si>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</si>
  <si>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</si>
  <si>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</si>
  <si>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</si>
  <si>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</si>
  <si>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</si>
  <si>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</si>
  <si>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</si>
  <si>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</si>
  <si>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</si>
  <si>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</si>
  <si>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</si>
  <si>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</si>
  <si>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</si>
  <si>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</si>
  <si>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</si>
  <si>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</si>
  <si>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</si>
  <si>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</si>
  <si>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</si>
  <si>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</si>
  <si>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</si>
  <si>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</si>
  <si>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</si>
  <si>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</si>
  <si>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</si>
  <si>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</si>
  <si>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</si>
  <si>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</si>
  <si>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</si>
  <si>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</si>
  <si>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</si>
  <si>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</si>
  <si>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</si>
  <si>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</si>
  <si>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</si>
  <si>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</si>
  <si>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</si>
  <si>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</si>
  <si>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</si>
  <si>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</si>
  <si>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</si>
  <si>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</si>
  <si>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</si>
  <si>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</si>
  <si>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</si>
  <si>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</si>
  <si>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</si>
  <si>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</si>
  <si>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</si>
  <si>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</si>
  <si>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</si>
  <si>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</si>
  <si>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</si>
  <si>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</si>
  <si>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</si>
  <si>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</si>
  <si>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</si>
  <si>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</si>
  <si>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</si>
  <si>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</si>
  <si>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</si>
  <si>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</si>
  <si>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</si>
  <si>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</si>
  <si>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</si>
  <si>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</si>
  <si>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</si>
  <si>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</si>
  <si>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</si>
  <si>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</si>
  <si>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</si>
  <si>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</si>
  <si>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</si>
  <si>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</si>
  <si>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</si>
  <si>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</si>
  <si>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</si>
  <si>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</si>
  <si>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</si>
  <si>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</si>
  <si>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</si>
  <si>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</si>
  <si>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</si>
  <si>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</si>
  <si>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</si>
  <si>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</si>
  <si>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</si>
  <si>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</si>
  <si>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</si>
  <si>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</si>
  <si>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</si>
  <si>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</si>
  <si>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</si>
  <si>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</si>
  <si>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</si>
  <si>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</si>
  <si>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</si>
  <si>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</si>
  <si>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</si>
  <si>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</si>
  <si>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</si>
  <si>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</si>
  <si>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</si>
  <si>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</si>
  <si>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</si>
  <si>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</si>
  <si>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</si>
  <si>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</si>
  <si>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</si>
  <si>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</si>
  <si>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</si>
  <si>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</si>
  <si>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</si>
  <si>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</si>
  <si>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</si>
  <si>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</si>
  <si>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</si>
  <si>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</si>
  <si>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</si>
  <si>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</si>
  <si>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</si>
  <si>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</si>
  <si>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</si>
  <si>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</si>
  <si>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</si>
  <si>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</si>
  <si>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</si>
  <si>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</si>
  <si>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</si>
  <si>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</si>
  <si>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</si>
  <si>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</si>
  <si>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</si>
  <si>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</si>
  <si>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</si>
  <si>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</si>
  <si>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</si>
  <si>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</si>
  <si>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</si>
  <si>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</si>
  <si>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</si>
  <si>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</si>
  <si>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</si>
  <si>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</si>
  <si>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</si>
  <si>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</si>
  <si>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</si>
  <si>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</si>
  <si>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</si>
  <si>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</si>
  <si>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</si>
  <si>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</si>
  <si>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</si>
  <si>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</si>
  <si>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</si>
  <si>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</si>
  <si>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</si>
  <si>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</si>
  <si>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</si>
  <si>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</si>
  <si>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</si>
  <si>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</si>
  <si>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</si>
  <si>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</si>
  <si>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</si>
  <si>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</si>
  <si>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</si>
  <si>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</si>
  <si>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</si>
  <si>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</si>
  <si>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</si>
  <si>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</si>
  <si>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</si>
  <si>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</si>
  <si>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</si>
  <si>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</si>
  <si>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</si>
  <si>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</si>
  <si>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</si>
  <si>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</si>
  <si>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</si>
  <si>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</si>
  <si>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</si>
  <si>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</si>
  <si>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</si>
  <si>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</si>
  <si>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</si>
  <si>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</si>
  <si>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</si>
  <si>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</si>
  <si>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</si>
  <si>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</si>
  <si>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</si>
  <si>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</si>
  <si>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</si>
  <si>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</si>
  <si>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</si>
  <si>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</si>
  <si>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</si>
  <si>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</si>
  <si>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</si>
  <si>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</si>
  <si>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</si>
  <si>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</si>
  <si>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</si>
  <si>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</si>
  <si>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</si>
  <si>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</si>
  <si>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</si>
  <si>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</si>
  <si>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</si>
  <si>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</si>
  <si>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</si>
  <si>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</si>
  <si>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</si>
  <si>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</si>
  <si>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</si>
  <si>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</si>
  <si>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</si>
  <si>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</si>
  <si>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</si>
  <si>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</si>
  <si>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</si>
  <si>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</si>
  <si>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</si>
  <si>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</si>
  <si>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</si>
  <si>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</si>
  <si>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</si>
  <si>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</si>
  <si>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</si>
  <si>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</si>
  <si>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</si>
  <si>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</si>
  <si>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</si>
  <si>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</si>
  <si>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</si>
  <si>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</si>
  <si>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</si>
  <si>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</si>
  <si>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</si>
  <si>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</si>
  <si>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</si>
  <si>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</si>
  <si>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</si>
  <si>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</si>
  <si>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</si>
  <si>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</si>
  <si>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</si>
  <si>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</si>
  <si>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</si>
  <si>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</si>
  <si>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</si>
  <si>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</si>
  <si>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</si>
  <si>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</si>
  <si>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</si>
  <si>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</si>
  <si>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</si>
  <si>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</si>
  <si>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</si>
  <si>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</si>
  <si>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</si>
  <si>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</si>
  <si>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</si>
  <si>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</si>
  <si>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</si>
  <si>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</si>
  <si>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</si>
  <si>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</si>
  <si>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</si>
  <si>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</si>
  <si>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</si>
  <si>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</si>
  <si>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</si>
  <si>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</si>
  <si>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</si>
  <si>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</si>
  <si>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</si>
  <si>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</si>
  <si>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</si>
  <si>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</si>
  <si>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</si>
  <si>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</si>
  <si>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</si>
  <si>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</si>
  <si>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</si>
  <si>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</si>
  <si>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</si>
  <si>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</si>
  <si>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</si>
  <si>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</si>
  <si>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</si>
  <si>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</si>
  <si>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</si>
  <si>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</si>
  <si>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</si>
  <si>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</si>
  <si>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</si>
  <si>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</si>
  <si>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</si>
  <si>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</si>
  <si>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</si>
  <si>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</si>
  <si>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</si>
  <si>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</si>
  <si>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</si>
  <si>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</si>
  <si>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</si>
  <si>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</si>
  <si>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</si>
  <si>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</si>
  <si>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</si>
  <si>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</si>
  <si>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</si>
  <si>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</si>
  <si>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</si>
  <si>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</si>
  <si>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</si>
  <si>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</si>
  <si>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</si>
  <si>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</si>
  <si>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</si>
  <si>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</si>
  <si>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</si>
  <si>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</si>
  <si>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</si>
  <si>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</si>
  <si>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</si>
  <si>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</si>
  <si>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</si>
  <si>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</si>
  <si>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</si>
  <si>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</si>
  <si>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</si>
  <si>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</si>
  <si>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</si>
  <si>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</si>
  <si>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</si>
  <si>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</si>
  <si>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</si>
  <si>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</si>
  <si>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</si>
  <si>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</si>
  <si>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</si>
  <si>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</si>
  <si>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</si>
  <si>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</si>
  <si>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</si>
  <si>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</si>
  <si>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</si>
  <si>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</si>
  <si>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</si>
  <si>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</si>
  <si>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</si>
  <si>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</si>
  <si>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</si>
  <si>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</si>
  <si>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</si>
  <si>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</si>
  <si>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</si>
  <si>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</si>
  <si>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</si>
  <si>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</si>
  <si>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</si>
  <si>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</si>
  <si>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</si>
  <si>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</si>
  <si>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</si>
  <si>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</si>
  <si>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</si>
  <si>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</si>
  <si>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</si>
  <si>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</si>
  <si>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</si>
  <si>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</si>
  <si>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</si>
  <si>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</si>
  <si>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</si>
  <si>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</si>
  <si>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</si>
  <si>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</si>
  <si>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</si>
  <si>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</si>
  <si>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</si>
  <si>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</si>
  <si>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</si>
  <si>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</si>
  <si>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</si>
  <si>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</si>
  <si>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</si>
  <si>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</si>
  <si>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</si>
  <si>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</si>
  <si>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</si>
  <si>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</si>
  <si>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</si>
  <si>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</si>
  <si>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</si>
  <si>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</si>
  <si>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</si>
  <si>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</si>
  <si>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</si>
  <si>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</si>
  <si>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</si>
  <si>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</si>
  <si>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</si>
  <si>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</si>
  <si>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</si>
  <si>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</si>
  <si>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</si>
  <si>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</si>
  <si>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</si>
  <si>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</si>
  <si>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</si>
  <si>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</si>
  <si>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</si>
  <si>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</si>
  <si>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</si>
  <si>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</si>
  <si>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</si>
  <si>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</si>
  <si>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</si>
  <si>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</si>
  <si>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</si>
  <si>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</si>
  <si>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</si>
  <si>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</si>
  <si>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</si>
  <si>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</si>
  <si>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</si>
  <si>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</si>
  <si>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</si>
  <si>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</si>
  <si>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</si>
  <si>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</si>
  <si>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</si>
  <si>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</si>
  <si>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</si>
  <si>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</si>
  <si>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</si>
  <si>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</si>
  <si>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</si>
  <si>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</si>
  <si>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</si>
  <si>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</si>
  <si>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</si>
  <si>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</si>
  <si>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</si>
  <si>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</si>
  <si>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</si>
  <si>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</si>
  <si>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</si>
  <si>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</si>
  <si>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</si>
  <si>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</si>
  <si>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</si>
  <si>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</si>
  <si>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</si>
  <si>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</si>
  <si>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</si>
  <si>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</si>
  <si>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</si>
  <si>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</si>
  <si>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</si>
  <si>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</si>
  <si>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</si>
  <si>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</si>
  <si>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</si>
  <si>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</si>
  <si>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</si>
  <si>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</si>
  <si>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</si>
  <si>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</si>
  <si>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</si>
  <si>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</si>
  <si>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</si>
  <si>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</si>
  <si>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</si>
  <si>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</si>
  <si>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</si>
  <si>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</si>
  <si>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</si>
  <si>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</si>
  <si>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</si>
  <si>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</si>
  <si>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</si>
  <si>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</si>
  <si>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</si>
  <si>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</si>
  <si>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</si>
  <si>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</si>
  <si>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</si>
  <si>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</si>
  <si>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</si>
  <si>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</si>
  <si>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</si>
  <si>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</si>
  <si>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</si>
  <si>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</si>
  <si>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</si>
  <si>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</si>
  <si>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</si>
  <si>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</si>
  <si>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</si>
  <si>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</si>
  <si>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</si>
  <si>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</si>
  <si>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</si>
  <si>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</si>
  <si>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</si>
  <si>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</si>
  <si>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</si>
  <si>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</si>
  <si>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</si>
  <si>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</si>
  <si>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</si>
  <si>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</si>
  <si>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</si>
  <si>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</si>
  <si>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</si>
  <si>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</si>
  <si>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</si>
  <si>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</si>
  <si>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</si>
  <si>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</si>
  <si>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</si>
  <si>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</si>
  <si>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</si>
  <si>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</si>
  <si>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</si>
  <si>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</si>
  <si>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</si>
  <si>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</si>
  <si>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</si>
  <si>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</si>
  <si>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</si>
  <si>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</si>
  <si>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</si>
  <si>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</si>
  <si>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</si>
  <si>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</si>
  <si>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</si>
  <si>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</si>
  <si>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</si>
  <si>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</si>
  <si>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</si>
  <si>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</si>
  <si>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</si>
  <si>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</si>
  <si>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</si>
  <si>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</si>
  <si>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</si>
  <si>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</si>
  <si>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</si>
  <si>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</si>
  <si>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</si>
  <si>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</si>
  <si>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</si>
  <si>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</si>
  <si>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</si>
  <si>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</si>
  <si>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</si>
  <si>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</si>
  <si>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</si>
  <si>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</si>
  <si>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</si>
  <si>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</si>
  <si>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</si>
  <si>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</si>
  <si>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</si>
  <si>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</si>
  <si>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</si>
  <si>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</si>
  <si>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</si>
  <si>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</si>
  <si>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</si>
  <si>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</si>
  <si>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</si>
  <si>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</si>
  <si>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</si>
  <si>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</si>
  <si>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</si>
  <si>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</si>
  <si>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</si>
  <si>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</si>
  <si>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</si>
  <si>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</si>
  <si>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</si>
  <si>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</si>
  <si>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</si>
  <si>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</si>
  <si>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</si>
  <si>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</si>
  <si>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</si>
  <si>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</si>
  <si>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</si>
  <si>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</si>
  <si>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</si>
  <si>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</si>
  <si>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</si>
  <si>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</si>
  <si>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</si>
  <si>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</si>
  <si>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</si>
  <si>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</si>
  <si>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</si>
  <si>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</si>
  <si>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</si>
  <si>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</si>
  <si>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</si>
  <si>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</si>
  <si>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</si>
  <si>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</si>
  <si>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</si>
  <si>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</si>
  <si>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</si>
  <si>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</si>
  <si>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</si>
  <si>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</si>
  <si>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</si>
  <si>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</si>
  <si>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</si>
  <si>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</si>
  <si>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</si>
  <si>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</si>
  <si>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</si>
  <si>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</si>
  <si>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</si>
  <si>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</si>
  <si>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</si>
  <si>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</si>
  <si>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</si>
  <si>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</si>
  <si>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</si>
  <si>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</si>
  <si>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</si>
  <si>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</si>
  <si>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</si>
  <si>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</si>
  <si>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</si>
  <si>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</si>
  <si>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</si>
  <si>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</si>
  <si>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</si>
  <si>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</si>
  <si>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</si>
  <si>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</si>
  <si>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</si>
  <si>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</si>
  <si>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</si>
  <si>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</si>
  <si>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</si>
  <si>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</si>
  <si>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</si>
  <si>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</si>
  <si>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</si>
  <si>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</si>
  <si>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</si>
  <si>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</si>
  <si>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</si>
  <si>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</si>
  <si>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</si>
  <si>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</si>
  <si>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</si>
  <si>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</si>
  <si>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</si>
  <si>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</si>
  <si>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</si>
  <si>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</si>
  <si>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</si>
  <si>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</si>
  <si>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</si>
  <si>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</si>
  <si>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</si>
  <si>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</si>
  <si>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</si>
  <si>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</si>
  <si>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</si>
  <si>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</si>
  <si>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</si>
  <si>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</si>
  <si>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</si>
  <si>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</si>
  <si>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</si>
  <si>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</si>
  <si>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</si>
  <si>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</si>
  <si>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</si>
  <si>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</si>
  <si>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</si>
  <si>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</si>
  <si>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</si>
  <si>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</si>
  <si>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</si>
  <si>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</si>
  <si>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</si>
  <si>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</si>
  <si>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</si>
  <si>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</si>
  <si>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</si>
  <si>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</si>
  <si>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</si>
  <si>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</si>
  <si>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</si>
  <si>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</si>
  <si>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</si>
  <si>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</si>
  <si>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</si>
  <si>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</si>
  <si>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</si>
  <si>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</si>
  <si>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</si>
  <si>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</si>
  <si>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</si>
  <si>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</si>
  <si>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</si>
  <si>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</si>
  <si>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</si>
  <si>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</si>
  <si>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</si>
  <si>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</si>
  <si>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</si>
  <si>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</si>
  <si>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</si>
  <si>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</si>
  <si>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</si>
  <si>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</si>
  <si>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</si>
  <si>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</si>
  <si>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</si>
  <si>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</si>
  <si>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</si>
  <si>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</si>
  <si>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</si>
  <si>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</si>
  <si>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</si>
  <si>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</si>
  <si>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</si>
  <si>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</si>
  <si>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</si>
  <si>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</si>
  <si>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</si>
  <si>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</si>
  <si>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</si>
  <si>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</si>
  <si>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</si>
  <si>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</si>
  <si>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</si>
  <si>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</si>
  <si>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</si>
  <si>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</si>
  <si>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</si>
  <si>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</si>
  <si>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</si>
  <si>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</si>
  <si>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</si>
  <si>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</si>
  <si>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</si>
  <si>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</si>
  <si>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</si>
  <si>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</si>
  <si>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</si>
  <si>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</si>
  <si>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</si>
  <si>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</si>
  <si>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</si>
  <si>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</si>
  <si>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</si>
  <si>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</si>
  <si>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</si>
  <si>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</si>
  <si>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</si>
  <si>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</si>
  <si>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</si>
  <si>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</si>
  <si>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</si>
  <si>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</si>
  <si>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</si>
  <si>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</si>
  <si>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</si>
  <si>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</si>
  <si>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</si>
  <si>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</si>
  <si>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</si>
  <si>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</si>
  <si>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</si>
  <si>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</si>
  <si>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</si>
  <si>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</si>
  <si>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</si>
  <si>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</si>
  <si>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</si>
  <si>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</si>
  <si>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</si>
  <si>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</si>
  <si>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</si>
  <si>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</si>
  <si>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</si>
  <si>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</si>
  <si>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</si>
  <si>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</si>
  <si>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</si>
  <si>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</si>
  <si>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</si>
  <si>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</si>
  <si>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</si>
  <si>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</si>
  <si>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</si>
  <si>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</si>
  <si>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</si>
  <si>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</si>
  <si>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</si>
  <si>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</si>
  <si>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</si>
  <si>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</si>
  <si>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</si>
  <si>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</si>
  <si>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</si>
  <si>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</si>
  <si>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</si>
  <si>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</si>
  <si>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</si>
  <si>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</si>
  <si>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</si>
  <si>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</si>
  <si>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</si>
  <si>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</si>
  <si>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</si>
  <si>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</si>
  <si>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</si>
  <si>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</si>
  <si>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</si>
  <si>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</si>
  <si>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</si>
  <si>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</si>
  <si>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</si>
  <si>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</si>
  <si>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</si>
  <si>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</si>
  <si>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</si>
  <si>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</si>
  <si>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</si>
  <si>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</si>
  <si>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</si>
  <si>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</si>
  <si>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</si>
  <si>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</si>
  <si>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</si>
  <si>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</si>
  <si>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</si>
  <si>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</si>
  <si>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</si>
  <si>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</si>
  <si>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</si>
  <si>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</si>
  <si>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</si>
  <si>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</si>
  <si>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</si>
  <si>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</si>
  <si>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</si>
  <si>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</si>
  <si>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</si>
  <si>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</si>
  <si>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</si>
  <si>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</si>
  <si>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</si>
  <si>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</si>
  <si>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</si>
  <si>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</si>
  <si>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</si>
  <si>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</si>
  <si>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</si>
  <si>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</si>
  <si>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</si>
  <si>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</si>
  <si>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</si>
  <si>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</si>
  <si>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</si>
  <si>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</si>
  <si>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</si>
  <si>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</si>
  <si>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</si>
  <si>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</si>
  <si>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</si>
  <si>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</si>
  <si>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</si>
  <si>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</si>
  <si>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</si>
  <si>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</si>
  <si>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</si>
  <si>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</si>
  <si>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</si>
  <si>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</si>
  <si>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</si>
  <si>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</si>
  <si>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</si>
  <si>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</si>
  <si>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</si>
  <si>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</si>
  <si>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</si>
  <si>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</si>
  <si>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</si>
  <si>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</si>
  <si>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</si>
  <si>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</si>
  <si>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</si>
  <si>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</si>
  <si>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</si>
  <si>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</si>
  <si>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</si>
  <si>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</si>
  <si>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</si>
  <si>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</si>
  <si>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</si>
  <si>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</si>
  <si>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</si>
  <si>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</si>
  <si>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</si>
  <si>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</si>
  <si>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</si>
  <si>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</si>
  <si>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</si>
  <si>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</si>
  <si>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</si>
  <si>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</si>
  <si>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</si>
  <si>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</si>
  <si>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</si>
  <si>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</si>
  <si>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</si>
  <si>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</si>
  <si>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</si>
  <si>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</si>
  <si>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</si>
  <si>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</si>
  <si>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</si>
  <si>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</si>
  <si>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</si>
  <si>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</si>
  <si>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</si>
  <si>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</si>
  <si>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</si>
  <si>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</si>
  <si>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</si>
  <si>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</si>
  <si>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</si>
  <si>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</si>
  <si>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</si>
  <si>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</si>
  <si>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</si>
  <si>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</si>
  <si>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</si>
  <si>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</si>
  <si>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</si>
  <si>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</si>
  <si>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</si>
  <si>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</si>
  <si>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</si>
  <si>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</si>
  <si>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</si>
  <si>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</si>
  <si>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</si>
  <si>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</si>
  <si>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</si>
  <si>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</si>
  <si>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</si>
  <si>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</si>
  <si>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</si>
  <si>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</si>
  <si>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</si>
  <si>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</si>
  <si>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</si>
  <si>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</si>
  <si>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</si>
  <si>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</si>
  <si>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</si>
  <si>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</si>
  <si>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</si>
  <si>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</si>
  <si>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</si>
  <si>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</si>
  <si>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</si>
  <si>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</si>
  <si>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</si>
  <si>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</si>
  <si>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</si>
  <si>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</si>
  <si>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</si>
  <si>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</si>
  <si>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</si>
  <si>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</si>
  <si>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</si>
  <si>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</si>
  <si>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</si>
  <si>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</si>
  <si>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</si>
  <si>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</si>
  <si>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</si>
  <si>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</si>
  <si>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</si>
  <si>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</si>
  <si>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</si>
  <si>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</si>
  <si>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</si>
  <si>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</si>
  <si>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</si>
  <si>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</si>
  <si>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</si>
  <si>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</si>
  <si>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</si>
  <si>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</si>
  <si>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</si>
  <si>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</si>
  <si>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</si>
  <si>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</si>
  <si>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</si>
  <si>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</si>
  <si>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</si>
  <si>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</si>
  <si>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</si>
  <si>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</si>
  <si>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</si>
  <si>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</si>
  <si>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</si>
  <si>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</si>
  <si>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</si>
  <si>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</si>
  <si>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</si>
  <si>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</si>
  <si>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</si>
  <si>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</si>
  <si>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</si>
  <si>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</si>
  <si>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</si>
  <si>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</si>
  <si>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</si>
  <si>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</si>
  <si>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</si>
  <si>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</si>
  <si>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</si>
  <si>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</si>
  <si>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</si>
  <si>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</si>
  <si>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</si>
  <si>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</si>
  <si>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</si>
  <si>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</si>
  <si>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</si>
  <si>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</si>
  <si>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</si>
  <si>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</si>
  <si>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</si>
  <si>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</si>
  <si>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</si>
  <si>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</si>
  <si>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</si>
  <si>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</si>
  <si>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</si>
  <si>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</si>
  <si>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</si>
  <si>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</si>
  <si>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</si>
  <si>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</si>
  <si>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</si>
  <si>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</si>
  <si>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</si>
  <si>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</si>
  <si>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</si>
  <si>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</si>
  <si>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</si>
  <si>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</si>
  <si>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</si>
  <si>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</si>
  <si>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</si>
  <si>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</si>
  <si>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</si>
  <si>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</si>
  <si>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</si>
  <si>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</si>
  <si>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</si>
  <si>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</si>
  <si>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</si>
  <si>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</si>
  <si>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</si>
  <si>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</si>
  <si>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</si>
  <si>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</si>
  <si>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</si>
  <si>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</si>
  <si>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</si>
  <si>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</si>
  <si>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</si>
  <si>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</si>
  <si>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</si>
  <si>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</si>
  <si>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</si>
  <si>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</si>
  <si>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</si>
  <si>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</si>
  <si>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</si>
  <si>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</si>
  <si>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</si>
  <si>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</si>
  <si>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</si>
  <si>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</si>
  <si>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</si>
  <si>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</si>
  <si>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</si>
  <si>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</si>
  <si>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</si>
  <si>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</si>
  <si>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</si>
  <si>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</si>
  <si>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</si>
  <si>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</si>
  <si>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</si>
  <si>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</si>
  <si>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</si>
  <si>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</si>
  <si>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</si>
  <si>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</si>
  <si>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</si>
  <si>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</si>
  <si>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</si>
  <si>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</si>
  <si>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</si>
  <si>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</si>
  <si>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</si>
  <si>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</si>
  <si>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</si>
  <si>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</si>
  <si>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</si>
  <si>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</si>
  <si>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</si>
  <si>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</si>
  <si>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</si>
  <si>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</si>
  <si>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</si>
  <si>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</si>
  <si>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</si>
  <si>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</si>
  <si>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</si>
  <si>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</si>
  <si>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</si>
  <si>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</si>
  <si>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</si>
  <si>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</si>
  <si>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</si>
  <si>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</si>
  <si>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</si>
  <si>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</si>
  <si>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</si>
  <si>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</si>
  <si>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</si>
  <si>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</si>
  <si>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</si>
  <si>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</si>
  <si>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</si>
  <si>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</si>
  <si>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</si>
  <si>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</si>
  <si>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</si>
  <si>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</si>
  <si>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</si>
  <si>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</si>
  <si>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</si>
  <si>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</si>
  <si>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</si>
  <si>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</si>
  <si>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</si>
  <si>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</si>
  <si>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</si>
  <si>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</si>
  <si>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</si>
  <si>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</si>
  <si>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</si>
  <si>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</si>
  <si>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</si>
  <si>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</si>
  <si>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</si>
  <si>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</si>
  <si>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</si>
  <si>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</si>
  <si>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</si>
  <si>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</si>
  <si>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</si>
  <si>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</si>
  <si>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</si>
  <si>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</si>
  <si>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</si>
  <si>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</si>
  <si>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</si>
  <si>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</si>
  <si>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</si>
  <si>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</si>
  <si>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</si>
  <si>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</si>
  <si>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</si>
  <si>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</si>
  <si>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</si>
  <si>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</si>
  <si>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</si>
  <si>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</si>
  <si>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</si>
  <si>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</si>
  <si>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</si>
  <si>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</si>
  <si>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</si>
  <si>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</si>
  <si>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</si>
  <si>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</si>
  <si>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</si>
  <si>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</si>
  <si>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</si>
  <si>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</si>
  <si>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</si>
  <si>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</si>
  <si>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</si>
  <si>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</si>
  <si>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</si>
  <si>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</si>
  <si>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</si>
  <si>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</si>
  <si>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</si>
  <si>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</si>
  <si>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</si>
  <si>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</si>
  <si>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</si>
  <si>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</si>
  <si>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</si>
  <si>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</si>
  <si>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</si>
  <si>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</si>
  <si>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</si>
  <si>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</si>
  <si>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</si>
  <si>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</si>
  <si>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</si>
  <si>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</si>
  <si>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</si>
  <si>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</si>
  <si>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</si>
  <si>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</si>
  <si>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</si>
  <si>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</si>
  <si>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</si>
  <si>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</si>
  <si>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</si>
  <si>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</si>
  <si>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</si>
  <si>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</si>
  <si>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</si>
  <si>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</si>
  <si>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</si>
  <si>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</si>
  <si>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</si>
  <si>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</si>
  <si>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</si>
  <si>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</si>
  <si>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</si>
  <si>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</si>
  <si>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</si>
  <si>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</si>
  <si>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</si>
  <si>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</si>
  <si>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</si>
  <si>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</si>
  <si>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</si>
  <si>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</si>
  <si>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</si>
  <si>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</si>
  <si>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</si>
  <si>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</si>
  <si>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</si>
  <si>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</si>
  <si>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</si>
  <si>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</si>
  <si>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</si>
  <si>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</si>
  <si>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</si>
  <si>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</si>
  <si>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</si>
  <si>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</si>
  <si>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</si>
  <si>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</si>
  <si>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</si>
  <si>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</si>
  <si>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</si>
  <si>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</si>
  <si>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</si>
  <si>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</si>
  <si>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</si>
  <si>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</si>
  <si>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</si>
  <si>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</si>
  <si>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</si>
  <si>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</si>
  <si>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</si>
  <si>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</si>
  <si>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</si>
  <si>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</si>
  <si>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</si>
  <si>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</si>
  <si>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</si>
  <si>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</si>
  <si>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</si>
  <si>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</si>
  <si>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</si>
  <si>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</si>
  <si>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</si>
  <si>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</si>
  <si>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</si>
  <si>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</si>
  <si>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</si>
  <si>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</si>
  <si>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</si>
  <si>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</si>
  <si>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</si>
  <si>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</si>
  <si>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</si>
  <si>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</si>
  <si>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</si>
  <si>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</si>
  <si>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</si>
  <si>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</si>
  <si>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</si>
  <si>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</si>
  <si>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</si>
  <si>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</si>
  <si>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</si>
  <si>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</si>
  <si>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</si>
  <si>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</si>
  <si>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</si>
  <si>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</si>
  <si>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</si>
  <si>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</si>
  <si>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</si>
  <si>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</si>
  <si>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</si>
  <si>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</si>
  <si>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</si>
  <si>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</si>
  <si>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</si>
  <si>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</si>
  <si>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</si>
  <si>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</si>
  <si>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</si>
  <si>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</si>
  <si>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</si>
  <si>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</si>
  <si>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</si>
  <si>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</si>
  <si>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</si>
  <si>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</si>
  <si>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</si>
  <si>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</si>
  <si>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</si>
  <si>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</si>
  <si>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</si>
  <si>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</si>
  <si>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</si>
  <si>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</si>
  <si>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</si>
  <si>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</si>
  <si>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</si>
  <si>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</si>
  <si>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</si>
  <si>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</si>
  <si>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</si>
  <si>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</si>
  <si>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</si>
  <si>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</si>
  <si>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</si>
  <si>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</si>
  <si>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</si>
  <si>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</si>
  <si>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</si>
  <si>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</si>
  <si>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</si>
  <si>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</si>
  <si>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</si>
  <si>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</si>
  <si>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</si>
  <si>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</si>
  <si>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</si>
  <si>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</si>
  <si>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</si>
  <si>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</si>
  <si>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</si>
  <si>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</si>
  <si>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</si>
  <si>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</si>
  <si>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</si>
  <si>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</si>
  <si>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</si>
  <si>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</si>
  <si>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</si>
  <si>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</si>
  <si>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</si>
  <si>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</si>
  <si>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</si>
  <si>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</si>
  <si>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</si>
  <si>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</si>
  <si>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</si>
  <si>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</si>
  <si>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</si>
  <si>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</si>
  <si>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</si>
  <si>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</si>
  <si>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</si>
  <si>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</si>
  <si>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</si>
  <si>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</si>
  <si>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</si>
  <si>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</si>
  <si>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</si>
  <si>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</si>
  <si>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</si>
  <si>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</si>
  <si>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</si>
  <si>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</si>
  <si>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</si>
  <si>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</si>
  <si>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</si>
  <si>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</si>
  <si>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</si>
  <si>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</si>
  <si>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</si>
  <si>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</si>
  <si>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</si>
  <si>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</si>
  <si>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</si>
  <si>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</si>
  <si>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</si>
  <si>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</si>
  <si>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</si>
  <si>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</si>
  <si>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</si>
  <si>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</si>
  <si>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</si>
  <si>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</si>
  <si>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</si>
  <si>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</si>
  <si>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</si>
  <si>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</si>
  <si>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</si>
  <si>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</si>
  <si>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</si>
  <si>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</si>
  <si>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</si>
  <si>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</si>
  <si>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</si>
  <si>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</si>
  <si>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</si>
  <si>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</si>
  <si>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</si>
  <si>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</si>
  <si>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</si>
  <si>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</si>
  <si>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</si>
  <si>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</si>
  <si>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</si>
  <si>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</si>
  <si>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</si>
  <si>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</si>
  <si>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</si>
  <si>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</si>
  <si>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</si>
  <si>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</si>
  <si>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</si>
  <si>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</si>
  <si>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</si>
  <si>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</si>
  <si>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</si>
  <si>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</si>
  <si>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</si>
  <si>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</si>
  <si>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</si>
  <si>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</si>
  <si>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</si>
  <si>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</si>
  <si>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</si>
  <si>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</si>
  <si>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</si>
  <si>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</si>
  <si>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</si>
  <si>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</si>
  <si>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</si>
  <si>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</si>
  <si>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</si>
  <si>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</si>
  <si>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</si>
  <si>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</si>
  <si>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</si>
  <si>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</si>
  <si>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</si>
  <si>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</si>
  <si>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</si>
  <si>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</si>
  <si>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</si>
  <si>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</si>
  <si>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</si>
  <si>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</si>
  <si>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</si>
  <si>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</si>
  <si>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</si>
  <si>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</si>
  <si>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</si>
  <si>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</si>
  <si>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</si>
  <si>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</si>
  <si>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</si>
  <si>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</si>
  <si>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</si>
  <si>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</si>
  <si>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</si>
  <si>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</si>
  <si>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</si>
  <si>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</si>
  <si>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</si>
  <si>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</si>
  <si>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</si>
  <si>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</si>
  <si>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</si>
  <si>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</si>
  <si>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</si>
  <si>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</si>
  <si>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</si>
  <si>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</si>
  <si>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</si>
  <si>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</si>
  <si>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</si>
  <si>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</si>
  <si>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</si>
  <si>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</si>
  <si>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</si>
  <si>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</si>
  <si>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</si>
  <si>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</si>
  <si>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</si>
  <si>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</si>
  <si>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</si>
  <si>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</si>
  <si>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</si>
  <si>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</si>
  <si>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</si>
  <si>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</si>
  <si>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</si>
  <si>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</si>
  <si>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</si>
  <si>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</si>
  <si>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</si>
  <si>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</si>
  <si>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</si>
  <si>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</si>
  <si>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</si>
  <si>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</si>
  <si>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</si>
  <si>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</si>
  <si>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</si>
  <si>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</si>
  <si>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</si>
  <si>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</si>
  <si>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</si>
  <si>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</si>
  <si>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</si>
  <si>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</si>
  <si>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</si>
  <si>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</si>
  <si>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</si>
  <si>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</si>
  <si>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</si>
  <si>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</si>
  <si>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</si>
  <si>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</si>
  <si>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</si>
  <si>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</si>
  <si>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</si>
  <si>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</si>
  <si>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</si>
  <si>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</si>
  <si>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</si>
  <si>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</si>
  <si>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</si>
  <si>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</si>
  <si>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</si>
  <si>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</si>
  <si>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</si>
  <si>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</si>
  <si>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</si>
  <si>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</si>
  <si>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</si>
  <si>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</si>
  <si>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</si>
  <si>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</si>
  <si>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</si>
  <si>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</si>
  <si>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</si>
  <si>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</si>
  <si>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</si>
  <si>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</si>
  <si>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</si>
  <si>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</si>
  <si>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</si>
  <si>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</si>
  <si>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</si>
  <si>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</si>
  <si>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</si>
  <si>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</si>
  <si>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</si>
  <si>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</si>
  <si>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</si>
  <si>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</si>
  <si>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</si>
  <si>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</si>
  <si>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</si>
  <si>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</si>
  <si>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</si>
  <si>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</si>
  <si>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</si>
  <si>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</si>
  <si>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</si>
  <si>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</si>
  <si>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</si>
  <si>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</si>
  <si>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</si>
  <si>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</si>
  <si>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</si>
  <si>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</si>
  <si>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</si>
  <si>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</si>
  <si>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</si>
  <si>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</si>
  <si>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</si>
  <si>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</si>
  <si>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</si>
  <si>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</si>
  <si>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</si>
  <si>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</si>
  <si>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</si>
  <si>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</si>
  <si>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</si>
  <si>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</si>
  <si>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</si>
  <si>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</si>
  <si>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</si>
  <si>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</si>
  <si>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</si>
  <si>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</si>
  <si>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</si>
  <si>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</si>
  <si>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</si>
  <si>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</si>
  <si>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</si>
  <si>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</si>
  <si>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</si>
  <si>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</si>
  <si>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</si>
  <si>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</si>
  <si>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</si>
  <si>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</si>
  <si>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</si>
  <si>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</si>
  <si>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</si>
  <si>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</si>
  <si>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</si>
  <si>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</si>
  <si>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</si>
  <si>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</si>
  <si>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</si>
  <si>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</si>
  <si>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</si>
  <si>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</si>
  <si>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</si>
  <si>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</si>
  <si>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</si>
  <si>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</si>
  <si>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</si>
  <si>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</si>
  <si>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</si>
  <si>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</si>
  <si>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</si>
  <si>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</si>
  <si>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</si>
  <si>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</si>
  <si>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</si>
  <si>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</si>
  <si>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</si>
  <si>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</si>
  <si>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</si>
  <si>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</si>
  <si>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</si>
  <si>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</si>
  <si>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</si>
  <si>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</si>
  <si>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</si>
  <si>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</si>
  <si>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</si>
  <si>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</si>
  <si>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</si>
  <si>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</si>
  <si>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</si>
  <si>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</si>
  <si>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</si>
  <si>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</si>
  <si>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</si>
  <si>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</si>
  <si>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</si>
  <si>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</si>
  <si>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</si>
  <si>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</si>
  <si>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</si>
  <si>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</si>
  <si>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</si>
  <si>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</si>
  <si>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</si>
  <si>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</si>
  <si>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</si>
  <si>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</si>
  <si>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</si>
  <si>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</si>
  <si>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</si>
  <si>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</si>
  <si>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</si>
  <si>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</si>
  <si>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</si>
  <si>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</si>
  <si>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</si>
  <si>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</si>
  <si>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</si>
  <si>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</si>
  <si>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</si>
  <si>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</si>
  <si>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</si>
  <si>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</si>
  <si>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</si>
  <si>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</si>
  <si>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</si>
  <si>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</si>
  <si>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</si>
  <si>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</si>
  <si>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</si>
  <si>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</si>
  <si>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</si>
  <si>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</si>
  <si>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</si>
  <si>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</si>
  <si>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</si>
  <si>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</si>
  <si>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</si>
  <si>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</si>
  <si>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</si>
  <si>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</si>
  <si>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</si>
  <si>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</si>
  <si>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</si>
  <si>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</si>
  <si>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</si>
  <si>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</si>
  <si>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</si>
  <si>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</si>
  <si>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</si>
  <si>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</si>
  <si>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</si>
  <si>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</si>
  <si>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</si>
  <si>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</si>
  <si>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</si>
  <si>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</si>
  <si>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</si>
  <si>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</si>
  <si>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</si>
  <si>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</si>
  <si>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</si>
  <si>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</si>
  <si>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</si>
  <si>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</si>
  <si>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</si>
  <si>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</si>
  <si>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</si>
  <si>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</si>
  <si>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</si>
  <si>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</si>
  <si>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</si>
  <si>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</si>
  <si>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</si>
  <si>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</si>
  <si>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</si>
  <si>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</si>
  <si>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</si>
  <si>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</si>
  <si>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</si>
  <si>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</si>
  <si>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</si>
  <si>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</si>
  <si>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</si>
  <si>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</si>
  <si>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</si>
  <si>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</si>
  <si>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</si>
  <si>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</si>
  <si>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</si>
  <si>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</si>
  <si>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</si>
  <si>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</si>
  <si>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</si>
  <si>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</si>
  <si>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</si>
  <si>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</si>
  <si>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</si>
  <si>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</si>
  <si>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</si>
  <si>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</si>
  <si>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</si>
  <si>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</si>
  <si>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</si>
  <si>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</si>
  <si>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</si>
  <si>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</si>
  <si>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</si>
  <si>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</si>
  <si>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</si>
  <si>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</si>
  <si>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</si>
  <si>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</si>
  <si>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</si>
  <si>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</si>
  <si>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</si>
  <si>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</si>
  <si>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</si>
  <si>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</si>
  <si>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</si>
  <si>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</si>
  <si>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</si>
  <si>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</si>
  <si>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</si>
  <si>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</si>
  <si>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</si>
  <si>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</si>
  <si>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</si>
  <si>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</si>
  <si>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</si>
  <si>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</si>
  <si>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</si>
  <si>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</si>
  <si>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</si>
  <si>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</si>
  <si>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</si>
  <si>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</si>
  <si>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</si>
  <si>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</si>
  <si>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</si>
  <si>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</si>
  <si>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</si>
  <si>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</si>
  <si>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</si>
  <si>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</si>
  <si>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</si>
  <si>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</si>
  <si>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</si>
  <si>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</si>
  <si>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</si>
  <si>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</si>
  <si>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</si>
  <si>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</si>
  <si>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</si>
  <si>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</si>
  <si>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</si>
  <si>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</si>
  <si>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</si>
  <si>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</si>
  <si>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</si>
  <si>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</si>
  <si>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</si>
  <si>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</si>
  <si>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</si>
  <si>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</si>
  <si>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</si>
  <si>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</si>
  <si>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</si>
  <si>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</si>
  <si>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</si>
  <si>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</si>
  <si>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</si>
  <si>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</si>
  <si>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</si>
  <si>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</si>
  <si>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</si>
  <si>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</si>
  <si>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</si>
  <si>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</si>
  <si>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</si>
  <si>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</si>
  <si>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</si>
  <si>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</si>
  <si>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</si>
  <si>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</si>
  <si>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</si>
  <si>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</si>
  <si>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</si>
  <si>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</si>
  <si>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</si>
  <si>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</si>
  <si>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</si>
  <si>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</si>
  <si>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</si>
  <si>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</si>
  <si>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</si>
  <si>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</si>
  <si>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</si>
  <si>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</si>
  <si>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</si>
  <si>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</si>
  <si>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</si>
  <si>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</si>
  <si>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</si>
  <si>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</si>
  <si>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</si>
  <si>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</si>
  <si>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</si>
  <si>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</si>
  <si>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</si>
  <si>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</si>
  <si>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</si>
  <si>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</si>
  <si>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</si>
  <si>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</si>
  <si>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</si>
  <si>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</si>
  <si>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</si>
  <si>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</si>
  <si>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</si>
  <si>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</si>
  <si>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</si>
  <si>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</si>
  <si>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</si>
  <si>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</si>
  <si>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</si>
  <si>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</si>
  <si>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</si>
  <si>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</si>
  <si>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</si>
  <si>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</si>
  <si>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</si>
  <si>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</si>
  <si>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</si>
  <si>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</si>
  <si>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</si>
  <si>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</si>
  <si>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</si>
  <si>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</si>
  <si>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</si>
  <si>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</si>
  <si>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</si>
  <si>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</si>
  <si>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</si>
  <si>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</si>
  <si>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</si>
  <si>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</si>
  <si>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</si>
  <si>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</si>
  <si>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</si>
  <si>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</si>
  <si>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</si>
  <si>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</si>
  <si>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</si>
  <si>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</si>
  <si>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</si>
  <si>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</si>
  <si>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</si>
  <si>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</si>
  <si>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</si>
  <si>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</si>
  <si>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</si>
  <si>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</si>
  <si>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</si>
  <si>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</si>
  <si>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</si>
  <si>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</si>
  <si>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</si>
  <si>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</si>
  <si>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</si>
  <si>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</si>
  <si>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</si>
  <si>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</si>
  <si>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</si>
  <si>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</si>
  <si>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</si>
  <si>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</si>
  <si>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</si>
  <si>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</si>
  <si>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</si>
  <si>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</si>
  <si>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</si>
  <si>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</si>
  <si>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</si>
  <si>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</si>
  <si>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</si>
  <si>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</si>
  <si>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</si>
  <si>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</si>
  <si>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</si>
  <si>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</si>
  <si>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</si>
  <si>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</si>
  <si>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</si>
  <si>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</si>
  <si>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</si>
  <si>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</si>
  <si>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</si>
  <si>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</si>
  <si>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</si>
  <si>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</si>
  <si>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</si>
  <si>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</si>
  <si>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</si>
  <si>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</si>
  <si>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</si>
  <si>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</si>
  <si>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</si>
  <si>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</si>
  <si>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</si>
  <si>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</si>
  <si>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</si>
  <si>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</si>
  <si>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</si>
  <si>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</si>
  <si>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</si>
  <si>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</si>
  <si>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</si>
  <si>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</si>
  <si>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</si>
  <si>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</si>
  <si>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</si>
  <si>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</si>
  <si>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</si>
  <si>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</si>
  <si>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</si>
  <si>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</si>
  <si>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</si>
  <si>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</si>
  <si>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</si>
  <si>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</si>
  <si>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</si>
  <si>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</si>
  <si>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</si>
  <si>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</si>
  <si>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</si>
  <si>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</si>
  <si>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</si>
  <si>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</si>
  <si>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</si>
  <si>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</si>
  <si>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</si>
  <si>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</si>
  <si>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</si>
  <si>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</si>
  <si>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</si>
  <si>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</si>
  <si>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</si>
  <si>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</si>
  <si>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</si>
  <si>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</si>
  <si>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</si>
  <si>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</si>
  <si>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</si>
  <si>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</si>
  <si>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</si>
  <si>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</si>
  <si>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</si>
  <si>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</si>
  <si>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</si>
  <si>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</si>
  <si>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</si>
  <si>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</si>
  <si>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</si>
  <si>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</si>
  <si>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</si>
  <si>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</si>
  <si>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</si>
  <si>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</si>
  <si>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</si>
  <si>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</si>
  <si>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</si>
  <si>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</si>
  <si>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</si>
  <si>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</si>
  <si>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</si>
  <si>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</si>
  <si>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</si>
  <si>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</si>
  <si>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</si>
  <si>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</si>
  <si>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</si>
  <si>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</si>
  <si>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</si>
  <si>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</si>
  <si>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</si>
  <si>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</si>
  <si>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</si>
  <si>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</si>
  <si>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</si>
  <si>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</si>
  <si>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</si>
  <si>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</si>
  <si>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</si>
  <si>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</si>
  <si>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</si>
  <si>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</si>
  <si>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</si>
  <si>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</si>
  <si>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</si>
  <si>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</si>
  <si>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</si>
  <si>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</si>
  <si>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</si>
  <si>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</si>
  <si>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</si>
  <si>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</si>
  <si>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</si>
  <si>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</si>
  <si>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</si>
  <si>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</si>
  <si>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</si>
  <si>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</si>
  <si>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</si>
  <si>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</si>
  <si>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</si>
  <si>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</si>
  <si>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</si>
  <si>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</si>
  <si>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</si>
  <si>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</si>
  <si>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</si>
  <si>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</si>
  <si>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</si>
  <si>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</si>
  <si>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</si>
  <si>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</si>
  <si>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</si>
  <si>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</si>
  <si>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</si>
  <si>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</si>
  <si>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</si>
  <si>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</si>
  <si>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</si>
  <si>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</si>
  <si>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</si>
  <si>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</si>
  <si>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</si>
  <si>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</si>
  <si>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</si>
  <si>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</si>
  <si>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</si>
  <si>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</si>
  <si>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</si>
  <si>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</si>
  <si>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</si>
  <si>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</si>
  <si>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</si>
  <si>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</si>
  <si>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</si>
  <si>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</si>
  <si>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</si>
  <si>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</si>
  <si>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</si>
  <si>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</si>
  <si>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</si>
  <si>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</si>
  <si>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</si>
  <si>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</si>
  <si>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</si>
  <si>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</si>
  <si>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</si>
  <si>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</si>
  <si>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</si>
  <si>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</si>
  <si>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</si>
  <si>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</si>
  <si>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</si>
  <si>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</si>
  <si>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</si>
  <si>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</si>
  <si>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</si>
  <si>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</si>
  <si>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</si>
  <si>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</si>
  <si>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</si>
  <si>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</si>
  <si>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</si>
  <si>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</si>
  <si>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</si>
  <si>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</si>
  <si>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</si>
  <si>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</si>
  <si>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</si>
  <si>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</si>
  <si>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</si>
  <si>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</si>
  <si>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</si>
  <si>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</si>
  <si>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</si>
  <si>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</si>
  <si>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</si>
  <si>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</si>
  <si>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</si>
  <si>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</si>
  <si>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</si>
  <si>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</si>
  <si>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</si>
  <si>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</si>
  <si>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</si>
  <si>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</si>
  <si>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</si>
  <si>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</si>
  <si>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</si>
  <si>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</si>
  <si>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</si>
  <si>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</si>
  <si>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</si>
  <si>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</si>
  <si>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</si>
  <si>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</si>
  <si>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</si>
  <si>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</si>
  <si>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</si>
  <si>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</si>
  <si>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</si>
  <si>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</si>
  <si>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</si>
  <si>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</si>
  <si>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</si>
  <si>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</si>
  <si>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</si>
  <si>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</si>
  <si>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</si>
  <si>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</si>
  <si>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</si>
  <si>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</si>
  <si>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</si>
  <si>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</si>
  <si>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</si>
  <si>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</si>
  <si>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</si>
  <si>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</si>
  <si>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</si>
  <si>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</si>
  <si>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</si>
  <si>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</si>
  <si>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</si>
  <si>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</si>
  <si>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</si>
  <si>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</si>
  <si>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</si>
  <si>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</si>
  <si>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</si>
  <si>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</si>
  <si>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</si>
  <si>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</si>
  <si>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</si>
  <si>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</si>
  <si>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</si>
  <si>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</si>
  <si>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</si>
  <si>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</si>
  <si>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</si>
  <si>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</si>
  <si>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</si>
  <si>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</si>
  <si>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</si>
  <si>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</si>
  <si>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</si>
  <si>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</si>
  <si>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</si>
  <si>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</si>
  <si>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</si>
  <si>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</si>
  <si>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</si>
  <si>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</si>
  <si>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</si>
  <si>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</si>
  <si>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</si>
  <si>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</si>
  <si>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</si>
  <si>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</si>
  <si>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</si>
  <si>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</si>
  <si>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</si>
  <si>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</si>
  <si>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</si>
  <si>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</si>
  <si>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</si>
  <si>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</si>
  <si>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</si>
  <si>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</si>
  <si>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</si>
  <si>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</si>
  <si>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</si>
  <si>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</si>
  <si>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</si>
  <si>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</si>
  <si>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</si>
  <si>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</si>
  <si>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</si>
  <si>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</si>
  <si>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</si>
  <si>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</si>
  <si>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</si>
  <si>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</si>
  <si>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</si>
  <si>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</si>
  <si>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</si>
  <si>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</si>
  <si>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</si>
  <si>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</si>
  <si>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</si>
  <si>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</si>
  <si>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</si>
  <si>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</si>
  <si>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</si>
  <si>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</si>
  <si>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</si>
  <si>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</si>
  <si>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</si>
  <si>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</si>
  <si>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</si>
  <si>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</si>
  <si>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</si>
  <si>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</si>
  <si>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</si>
  <si>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</si>
  <si>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</si>
  <si>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</si>
  <si>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</si>
  <si>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</si>
  <si>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</si>
  <si>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</si>
  <si>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</si>
  <si>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</si>
  <si>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</si>
  <si>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</si>
  <si>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</si>
  <si>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</si>
  <si>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</si>
  <si>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</si>
  <si>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</si>
  <si>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</si>
  <si>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</si>
  <si>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</si>
  <si>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</si>
  <si>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</si>
  <si>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</si>
  <si>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</si>
  <si>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</si>
  <si>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</si>
  <si>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</si>
  <si>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</si>
  <si>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</si>
  <si>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</si>
  <si>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</si>
  <si>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</si>
  <si>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</si>
  <si>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</si>
  <si>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</si>
  <si>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</si>
  <si>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</si>
  <si>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</si>
  <si>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</si>
  <si>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</si>
  <si>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</si>
  <si>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</si>
  <si>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</si>
  <si>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</si>
  <si>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</si>
  <si>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</si>
  <si>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</si>
  <si>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</si>
  <si>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</si>
  <si>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</si>
  <si>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</si>
  <si>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</si>
  <si>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</si>
  <si>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</si>
  <si>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</si>
  <si>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</si>
  <si>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</si>
  <si>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</si>
  <si>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</si>
  <si>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</si>
  <si>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</si>
  <si>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</si>
  <si>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</si>
  <si>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</si>
  <si>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</si>
  <si>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</si>
  <si>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</si>
  <si>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</si>
  <si>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</si>
  <si>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</si>
  <si>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</si>
  <si>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</si>
  <si>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</si>
  <si>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</si>
  <si>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</si>
  <si>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</si>
  <si>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</si>
  <si>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</si>
  <si>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</si>
  <si>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</si>
  <si>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</si>
  <si>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</si>
  <si>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</si>
  <si>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</si>
  <si>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</si>
  <si>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</si>
  <si>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</si>
  <si>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</si>
  <si>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</si>
  <si>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</si>
  <si>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</si>
  <si>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</si>
  <si>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</si>
  <si>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</si>
  <si>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</si>
  <si>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</si>
  <si>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</si>
  <si>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</si>
  <si>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</si>
  <si>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</si>
  <si>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</si>
  <si>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</si>
  <si>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</si>
  <si>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</si>
  <si>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</si>
  <si>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</si>
  <si>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</si>
  <si>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</si>
  <si>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</si>
  <si>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</si>
  <si>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</si>
  <si>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</si>
  <si>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</si>
  <si>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</si>
  <si>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</si>
  <si>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</si>
  <si>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</si>
  <si>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</si>
  <si>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</si>
  <si>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</si>
  <si>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</si>
  <si>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</si>
  <si>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</si>
  <si>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</si>
  <si>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</si>
  <si>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</si>
  <si>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</si>
  <si>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</si>
  <si>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</si>
  <si>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</si>
  <si>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</si>
  <si>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</si>
  <si>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</si>
  <si>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</si>
  <si>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</si>
  <si>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</si>
  <si>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</si>
  <si>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</si>
  <si>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</si>
  <si>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</si>
  <si>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</si>
  <si>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</si>
  <si>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</si>
  <si>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</si>
  <si>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</si>
  <si>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</si>
  <si>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</si>
  <si>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</si>
  <si>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</si>
  <si>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</si>
  <si>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</si>
  <si>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</si>
  <si>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</si>
  <si>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</si>
  <si>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</si>
  <si>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</si>
  <si>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</si>
  <si>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</si>
  <si>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</si>
  <si>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</si>
  <si>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</si>
  <si>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</si>
  <si>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</si>
  <si>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</si>
  <si>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</si>
  <si>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</si>
  <si>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</si>
  <si>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</si>
  <si>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</si>
  <si>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</si>
  <si>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</si>
  <si>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</si>
  <si>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</si>
  <si>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</si>
  <si>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</si>
  <si>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</si>
  <si>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</si>
  <si>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</si>
  <si>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</si>
  <si>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</si>
  <si>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</si>
  <si>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</si>
  <si>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</si>
  <si>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</si>
  <si>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</si>
  <si>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</si>
  <si>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</si>
  <si>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</si>
  <si>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</si>
  <si>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</si>
  <si>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</si>
  <si>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</si>
  <si>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</si>
  <si>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</si>
  <si>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</si>
  <si>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</si>
  <si>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</si>
  <si>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</si>
  <si>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</si>
  <si>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</si>
  <si>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</si>
  <si>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</si>
  <si>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</si>
  <si>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</si>
  <si>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</si>
  <si>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</si>
  <si>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</si>
  <si>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</si>
  <si>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</si>
  <si>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</si>
  <si>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</si>
  <si>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</si>
  <si>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</si>
  <si>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</si>
  <si>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</si>
  <si>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</si>
  <si>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</si>
  <si>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</si>
  <si>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</si>
  <si>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</si>
  <si>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</si>
  <si>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</si>
  <si>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</si>
  <si>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</si>
  <si>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</si>
  <si>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</si>
  <si>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</si>
  <si>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</si>
  <si>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</si>
  <si>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</si>
  <si>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</si>
  <si>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</si>
  <si>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</si>
  <si>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</si>
  <si>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</si>
  <si>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</si>
  <si>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</si>
  <si>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</si>
  <si>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</si>
  <si>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</si>
  <si>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</si>
  <si>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</si>
  <si>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</si>
  <si>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</si>
  <si>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</si>
  <si>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</si>
  <si>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</si>
  <si>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</si>
  <si>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</si>
  <si>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</si>
  <si>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</si>
  <si>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</si>
  <si>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</si>
  <si>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</si>
  <si>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</si>
  <si>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</si>
  <si>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</si>
  <si>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</si>
  <si>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</si>
  <si>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</si>
  <si>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</si>
  <si>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</si>
  <si>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</si>
  <si>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</si>
  <si>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</si>
  <si>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</si>
  <si>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</si>
  <si>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</si>
  <si>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</si>
  <si>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</si>
  <si>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</si>
  <si>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</si>
  <si>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</si>
  <si>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</si>
  <si>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</si>
  <si>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</si>
  <si>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</si>
  <si>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</si>
  <si>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</si>
  <si>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</si>
  <si>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</si>
  <si>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</si>
  <si>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</si>
  <si>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</si>
  <si>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</si>
  <si>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</si>
  <si>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</si>
  <si>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</si>
  <si>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</si>
  <si>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</si>
  <si>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</si>
  <si>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</si>
  <si>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</si>
  <si>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</si>
  <si>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</si>
  <si>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</si>
  <si>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</si>
  <si>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</si>
  <si>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</si>
  <si>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</si>
  <si>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</si>
  <si>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</si>
  <si>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</si>
  <si>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</si>
  <si>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</si>
  <si>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</si>
  <si>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</si>
  <si>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</si>
  <si>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</si>
  <si>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</si>
  <si>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</si>
  <si>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</si>
  <si>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</si>
  <si>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</si>
  <si>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</si>
  <si>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</si>
  <si>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</si>
  <si>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</si>
  <si>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</si>
  <si>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</si>
  <si>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</si>
  <si>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</si>
  <si>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</si>
  <si>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</si>
  <si>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</si>
  <si>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</si>
  <si>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</si>
  <si>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</si>
  <si>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</si>
  <si>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</si>
  <si>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</si>
  <si>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</si>
  <si>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</si>
  <si>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</si>
  <si>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</si>
  <si>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</si>
  <si>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</si>
  <si>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</si>
  <si>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</si>
  <si>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</si>
  <si>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</si>
  <si>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</si>
  <si>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</si>
  <si>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</si>
  <si>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</si>
  <si>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</si>
  <si>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</si>
  <si>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</si>
  <si>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</si>
  <si>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</si>
  <si>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</si>
  <si>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</si>
  <si>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</si>
  <si>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</si>
  <si>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</si>
  <si>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</si>
  <si>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</si>
  <si>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</si>
  <si>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</si>
  <si>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</si>
  <si>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</si>
  <si>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</si>
  <si>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</si>
  <si>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</si>
  <si>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</si>
  <si>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</si>
  <si>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</si>
  <si>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</si>
  <si>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</si>
  <si>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</si>
  <si>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</si>
  <si>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</si>
  <si>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</si>
  <si>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</si>
  <si>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</si>
  <si>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</si>
  <si>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</si>
  <si>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</si>
  <si>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</si>
  <si>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</si>
  <si>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</si>
  <si>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</si>
  <si>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</si>
  <si>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</si>
  <si>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</si>
  <si>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</si>
  <si>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</si>
  <si>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</si>
  <si>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</si>
  <si>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</si>
  <si>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</si>
  <si>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</si>
  <si>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</si>
  <si>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</si>
  <si>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</si>
  <si>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</si>
  <si>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</si>
  <si>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</si>
  <si>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</si>
  <si>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</si>
  <si>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</si>
  <si>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</si>
  <si>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</si>
  <si>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</si>
  <si>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</si>
  <si>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</si>
  <si>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</si>
  <si>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</si>
  <si>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</si>
  <si>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</si>
  <si>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</si>
  <si>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</si>
  <si>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</si>
  <si>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</si>
  <si>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</si>
  <si>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</si>
  <si>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</si>
  <si>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</si>
  <si>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</si>
  <si>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</si>
  <si>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</si>
  <si>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</si>
  <si>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</si>
  <si>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</si>
  <si>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</si>
  <si>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</si>
  <si>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</si>
  <si>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</si>
  <si>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</si>
  <si>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</si>
  <si>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</si>
  <si>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</si>
  <si>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</si>
  <si>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</si>
  <si>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</si>
  <si>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</si>
  <si>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</si>
  <si>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</si>
  <si>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</si>
  <si>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</si>
  <si>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</si>
  <si>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</si>
  <si>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</si>
  <si>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</si>
  <si>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</si>
  <si>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</si>
  <si>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</si>
  <si>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</si>
  <si>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</si>
  <si>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</si>
  <si>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</si>
  <si>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</si>
  <si>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</si>
  <si>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</si>
  <si>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</si>
  <si>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</si>
  <si>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</si>
  <si>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</si>
  <si>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</si>
  <si>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</si>
  <si>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</si>
  <si>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</si>
  <si>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</si>
  <si>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</si>
  <si>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</si>
  <si>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</si>
  <si>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</si>
  <si>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</si>
  <si>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</si>
  <si>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</si>
  <si>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</si>
  <si>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</si>
  <si>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</si>
  <si>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</si>
  <si>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</si>
  <si>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</si>
  <si>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</si>
  <si>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</si>
  <si>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</si>
  <si>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</si>
  <si>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</si>
  <si>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</si>
  <si>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</si>
  <si>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</si>
  <si>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</si>
  <si>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</si>
  <si>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</si>
  <si>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</si>
  <si>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</si>
  <si>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</si>
  <si>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</si>
  <si>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</si>
  <si>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</si>
  <si>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</si>
  <si>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</si>
  <si>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</si>
  <si>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</si>
  <si>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</si>
  <si>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</si>
  <si>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</si>
  <si>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</si>
  <si>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</si>
  <si>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</si>
  <si>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</si>
  <si>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</si>
  <si>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</si>
  <si>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</si>
  <si>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</si>
  <si>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</si>
  <si>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</si>
  <si>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</si>
  <si>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</si>
  <si>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</si>
  <si>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</si>
  <si>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</si>
  <si>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</si>
  <si>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</si>
  <si>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</si>
  <si>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</si>
  <si>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</si>
  <si>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</si>
  <si>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</si>
  <si>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</si>
  <si>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</si>
  <si>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</si>
  <si>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</si>
  <si>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</si>
  <si>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</si>
  <si>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</si>
  <si>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</si>
  <si>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</si>
  <si>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</si>
  <si>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</si>
  <si>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</si>
  <si>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</si>
  <si>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</si>
  <si>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</si>
  <si>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</si>
  <si>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</si>
  <si>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</si>
  <si>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</si>
  <si>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</si>
  <si>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</si>
  <si>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</si>
  <si>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</si>
  <si>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</si>
  <si>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</si>
  <si>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</si>
  <si>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</si>
  <si>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</si>
  <si>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</si>
  <si>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</si>
  <si>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</si>
  <si>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</si>
  <si>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</si>
  <si>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</si>
  <si>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</si>
  <si>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</si>
  <si>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</si>
  <si>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</si>
  <si>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</si>
  <si>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</si>
  <si>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</si>
  <si>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</si>
  <si>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</si>
  <si>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</si>
  <si>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</si>
  <si>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</si>
  <si>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</si>
  <si>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</si>
  <si>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</si>
  <si>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</si>
  <si>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</si>
  <si>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</si>
  <si>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</si>
  <si>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</si>
  <si>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</si>
  <si>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</si>
  <si>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</si>
  <si>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</si>
  <si>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</si>
  <si>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</si>
  <si>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</si>
  <si>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</si>
  <si>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</si>
  <si>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</si>
  <si>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</si>
  <si>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</si>
  <si>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</si>
  <si>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</si>
  <si>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</si>
  <si>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</si>
  <si>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</si>
  <si>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</si>
  <si>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</si>
  <si>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</si>
  <si>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</si>
  <si>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</si>
  <si>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</si>
  <si>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</si>
  <si>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</si>
  <si>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</si>
  <si>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</si>
  <si>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</si>
  <si>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</si>
  <si>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</si>
  <si>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</si>
  <si>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</si>
  <si>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</si>
  <si>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</si>
  <si>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</si>
  <si>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</si>
  <si>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</si>
  <si>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</si>
  <si>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</si>
  <si>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</si>
  <si>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</si>
  <si>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</si>
  <si>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</si>
  <si>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</si>
  <si>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</si>
  <si>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</si>
  <si>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</si>
  <si>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</si>
  <si>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</si>
  <si>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</si>
  <si>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</si>
  <si>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</si>
  <si>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</si>
  <si>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</si>
  <si>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</si>
  <si>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</si>
  <si>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</si>
  <si>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</si>
  <si>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</si>
  <si>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</si>
  <si>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</si>
  <si>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</si>
  <si>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</si>
  <si>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</si>
  <si>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</si>
  <si>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</si>
  <si>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</si>
  <si>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</si>
  <si>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</si>
  <si>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</si>
  <si>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</si>
  <si>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</si>
  <si>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</si>
  <si>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</si>
  <si>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</si>
  <si>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</si>
  <si>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</si>
  <si>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</si>
  <si>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</si>
  <si>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</si>
  <si>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</si>
  <si>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</si>
  <si>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</si>
  <si>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</si>
  <si>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</si>
  <si>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</si>
  <si>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</si>
  <si>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</si>
  <si>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</si>
  <si>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</si>
  <si>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</si>
  <si>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</si>
  <si>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</si>
  <si>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</si>
  <si>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</si>
  <si>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</si>
  <si>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</si>
  <si>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</si>
  <si>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</si>
  <si>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</si>
  <si>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</si>
  <si>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</si>
  <si>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</si>
  <si>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</si>
  <si>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</si>
  <si>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</si>
  <si>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</si>
  <si>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</si>
  <si>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</si>
  <si>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</si>
  <si>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</si>
  <si>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</si>
  <si>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</si>
  <si>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</si>
  <si>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</si>
  <si>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</si>
  <si>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</si>
  <si>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</si>
  <si>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</si>
  <si>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</si>
  <si>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</si>
  <si>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</si>
  <si>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</si>
  <si>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</si>
  <si>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</si>
  <si>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</si>
  <si>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</si>
  <si>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</si>
  <si>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</si>
  <si>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</si>
  <si>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</si>
  <si>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</si>
  <si>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</si>
  <si>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</si>
  <si>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</si>
  <si>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</si>
  <si>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</si>
  <si>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</si>
  <si>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</si>
  <si>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</si>
  <si>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</si>
  <si>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</si>
  <si>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</si>
  <si>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</si>
  <si>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</si>
  <si>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</si>
  <si>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</si>
  <si>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</si>
  <si>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</si>
  <si>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</si>
  <si>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</si>
  <si>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</si>
  <si>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</si>
  <si>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</si>
  <si>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</si>
  <si>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</si>
  <si>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</si>
  <si>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</si>
  <si>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</si>
  <si>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</si>
  <si>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</si>
  <si>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</si>
  <si>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</si>
  <si>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</si>
  <si>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</si>
  <si>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</si>
  <si>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</si>
  <si>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</si>
  <si>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</si>
  <si>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</si>
  <si>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</si>
  <si>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</si>
  <si>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</si>
  <si>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</si>
  <si>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</si>
  <si>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</si>
  <si>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</si>
  <si>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</si>
  <si>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</si>
  <si>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</si>
  <si>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</si>
  <si>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</si>
  <si>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</si>
  <si>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</si>
  <si>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</si>
  <si>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</si>
  <si>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</si>
  <si>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</si>
  <si>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</si>
  <si>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</si>
  <si>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</si>
  <si>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</si>
  <si>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</si>
  <si>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</si>
  <si>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</si>
  <si>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</si>
  <si>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</si>
  <si>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</si>
  <si>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</si>
  <si>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</si>
  <si>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</si>
  <si>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</si>
  <si>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</si>
  <si>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</si>
  <si>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</si>
  <si>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</si>
  <si>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</si>
  <si>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</si>
  <si>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</si>
  <si>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</si>
  <si>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</si>
  <si>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</si>
  <si>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</si>
  <si>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</si>
  <si>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</si>
  <si>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</si>
  <si>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</si>
  <si>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</si>
  <si>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</si>
  <si>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</si>
  <si>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</si>
  <si>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</si>
  <si>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</si>
  <si>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</si>
  <si>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</si>
  <si>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</si>
  <si>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</si>
  <si>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</si>
  <si>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</si>
  <si>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</si>
  <si>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</si>
  <si>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</si>
  <si>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</si>
  <si>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</si>
  <si>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</si>
  <si>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</si>
  <si>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</si>
  <si>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</si>
  <si>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</si>
  <si>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</si>
  <si>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</si>
  <si>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</si>
  <si>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</si>
  <si>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</si>
  <si>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</si>
  <si>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</si>
  <si>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</si>
  <si>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</si>
  <si>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</si>
  <si>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</si>
  <si>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</si>
  <si>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</si>
  <si>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</si>
  <si>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</si>
  <si>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</si>
  <si>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</si>
  <si>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</si>
  <si>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</si>
  <si>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</si>
  <si>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</si>
  <si>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</si>
  <si>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</si>
  <si>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</si>
  <si>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</si>
  <si>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</si>
  <si>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</si>
  <si>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</si>
  <si>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</si>
  <si>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</si>
  <si>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</si>
  <si>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</si>
  <si>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</si>
  <si>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</si>
  <si>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</si>
  <si>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</si>
  <si>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</si>
  <si>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</si>
  <si>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</si>
  <si>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</si>
  <si>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</si>
  <si>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</si>
  <si>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</si>
  <si>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</si>
  <si>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</si>
  <si>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</si>
  <si>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</si>
  <si>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</si>
  <si>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</si>
  <si>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</si>
  <si>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</si>
  <si>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</si>
  <si>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</si>
  <si>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</si>
  <si>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</si>
  <si>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</si>
  <si>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</si>
  <si>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</si>
  <si>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</si>
  <si>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</si>
  <si>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</si>
  <si>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</si>
  <si>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</si>
  <si>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</si>
  <si>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</si>
  <si>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</si>
  <si>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</si>
  <si>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</si>
  <si>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</si>
  <si>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</si>
  <si>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</si>
  <si>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</si>
  <si>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</si>
  <si>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</si>
  <si>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</si>
  <si>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</si>
  <si>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</si>
  <si>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</si>
  <si>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</si>
  <si>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</si>
  <si>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</si>
  <si>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</si>
  <si>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</si>
  <si>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</si>
  <si>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</si>
  <si>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</si>
  <si>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</si>
  <si>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</si>
  <si>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</si>
  <si>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</si>
  <si>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</si>
  <si>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</si>
  <si>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</si>
  <si>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</si>
  <si>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</si>
  <si>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</si>
  <si>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</si>
  <si>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</si>
  <si>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</si>
  <si>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</si>
  <si>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</si>
  <si>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</si>
  <si>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</si>
  <si>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</si>
  <si>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</si>
  <si>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</si>
  <si>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</si>
  <si>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</si>
  <si>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</si>
  <si>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</si>
  <si>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</si>
  <si>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</si>
  <si>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</si>
  <si>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</si>
  <si>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</si>
  <si>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</si>
  <si>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</si>
  <si>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</si>
  <si>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</si>
  <si>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</si>
  <si>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</si>
  <si>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</si>
  <si>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</si>
  <si>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</si>
  <si>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</si>
  <si>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</si>
  <si>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</si>
  <si>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</si>
  <si>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</si>
  <si>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</si>
  <si>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</si>
  <si>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</si>
  <si>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</si>
  <si>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</si>
  <si>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</si>
  <si>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</si>
  <si>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</si>
  <si>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</si>
  <si>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</si>
  <si>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</si>
  <si>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</si>
  <si>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</si>
  <si>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</si>
  <si>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</si>
  <si>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</si>
  <si>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</si>
  <si>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</si>
  <si>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</si>
  <si>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</si>
  <si>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</si>
  <si>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</si>
  <si>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</si>
  <si>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</si>
  <si>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</si>
  <si>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</si>
  <si>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</si>
  <si>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</si>
  <si>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</si>
  <si>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</si>
  <si>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</si>
  <si>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</si>
  <si>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</si>
  <si>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</si>
  <si>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</si>
  <si>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</si>
  <si>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</si>
  <si>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</si>
  <si>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</si>
  <si>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</si>
  <si>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</si>
  <si>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</si>
  <si>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</si>
  <si>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</si>
  <si>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</si>
  <si>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</si>
  <si>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</si>
  <si>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</si>
  <si>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</si>
  <si>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</si>
  <si>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</si>
  <si>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</si>
  <si>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</si>
  <si>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</si>
  <si>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</si>
  <si>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</si>
  <si>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</si>
  <si>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</si>
  <si>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</si>
  <si>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</si>
  <si>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</si>
  <si>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</si>
  <si>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</si>
  <si>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</si>
  <si>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</si>
  <si>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</si>
  <si>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</si>
  <si>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</si>
  <si>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</si>
  <si>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</si>
  <si>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</si>
  <si>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</si>
  <si>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</si>
  <si>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</si>
  <si>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</si>
  <si>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</si>
  <si>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</si>
  <si>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</si>
  <si>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</si>
  <si>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</si>
  <si>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</si>
  <si>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</si>
  <si>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</si>
  <si>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</si>
  <si>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</si>
  <si>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</si>
  <si>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</si>
  <si>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</si>
  <si>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</si>
  <si>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</si>
  <si>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</si>
  <si>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</si>
  <si>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</si>
  <si>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</si>
  <si>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</si>
  <si>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</si>
  <si>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</si>
  <si>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</si>
  <si>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</si>
  <si>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</si>
  <si>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</si>
  <si>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</si>
  <si>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</si>
  <si>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</si>
  <si>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</si>
  <si>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</si>
  <si>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</si>
  <si>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</si>
  <si>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</si>
  <si>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</si>
  <si>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</si>
  <si>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</si>
  <si>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</si>
  <si>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</si>
  <si>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</si>
  <si>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</si>
  <si>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</si>
  <si>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</si>
  <si>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</si>
  <si>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</si>
  <si>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</si>
  <si>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</si>
  <si>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</si>
  <si>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</si>
  <si>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</si>
  <si>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</si>
  <si>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</si>
  <si>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</si>
  <si>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</si>
  <si>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</si>
  <si>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</si>
  <si>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</si>
  <si>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</si>
  <si>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</si>
  <si>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</si>
  <si>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</si>
  <si>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</si>
  <si>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</si>
  <si>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</si>
  <si>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</si>
  <si>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</si>
  <si>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</si>
  <si>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</si>
  <si>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</si>
  <si>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</si>
  <si>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</si>
  <si>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</si>
  <si>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</si>
  <si>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</si>
  <si>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</si>
  <si>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</si>
  <si>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</si>
  <si>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</si>
  <si>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</si>
  <si>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</si>
  <si>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</si>
  <si>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</si>
  <si>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</si>
  <si>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</si>
  <si>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</si>
  <si>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</si>
  <si>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</si>
  <si>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</si>
  <si>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</si>
  <si>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</si>
  <si>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</si>
  <si>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</si>
  <si>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</si>
  <si>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</si>
  <si>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</si>
  <si>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</si>
  <si>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</si>
  <si>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</si>
  <si>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</si>
  <si>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</si>
  <si>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</si>
  <si>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</si>
  <si>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</si>
  <si>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</si>
  <si>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</si>
  <si>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</si>
  <si>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</si>
  <si>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</si>
  <si>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</si>
  <si>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</si>
  <si>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</si>
  <si>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</si>
  <si>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</si>
  <si>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</si>
  <si>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</si>
  <si>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</si>
  <si>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</si>
  <si>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</si>
  <si>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</si>
  <si>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</si>
  <si>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</si>
  <si>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</si>
  <si>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</si>
  <si>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</si>
  <si>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</si>
  <si>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</si>
  <si>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</si>
  <si>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</si>
  <si>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</si>
  <si>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</si>
  <si>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</si>
  <si>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</si>
  <si>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</si>
  <si>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</si>
  <si>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</si>
  <si>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</si>
  <si>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</si>
  <si>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</si>
  <si>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</si>
  <si>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</si>
  <si>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</si>
  <si>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</si>
  <si>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</si>
  <si>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</si>
  <si>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</si>
  <si>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</si>
  <si>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</si>
  <si>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</si>
  <si>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</si>
  <si>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</si>
  <si>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</si>
  <si>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</si>
  <si>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</si>
  <si>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</si>
  <si>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</si>
  <si>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</si>
  <si>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</si>
  <si>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</si>
  <si>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</si>
  <si>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</si>
  <si>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</si>
  <si>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</si>
  <si>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</si>
  <si>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</si>
  <si>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</si>
  <si>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</si>
  <si>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</si>
  <si>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</si>
  <si>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</si>
  <si>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</si>
  <si>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</si>
  <si>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</si>
  <si>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</si>
  <si>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</si>
  <si>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</si>
  <si>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</si>
  <si>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</si>
  <si>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</si>
  <si>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</si>
  <si>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</si>
  <si>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</si>
  <si>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</si>
  <si>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</si>
  <si>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</si>
  <si>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</si>
  <si>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</si>
  <si>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</si>
  <si>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</si>
  <si>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</si>
  <si>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</si>
  <si>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</si>
  <si>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</si>
  <si>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</si>
  <si>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</si>
  <si>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</si>
  <si>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</si>
  <si>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</si>
  <si>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</si>
  <si>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</si>
  <si>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</si>
  <si>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</si>
  <si>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</si>
  <si>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</si>
  <si>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</si>
  <si>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</si>
  <si>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</si>
  <si>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</si>
  <si>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</si>
  <si>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</si>
  <si>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</si>
  <si>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</si>
  <si>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</si>
  <si>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</si>
  <si>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</si>
  <si>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</si>
  <si>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</si>
  <si>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</si>
  <si>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</si>
  <si>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</si>
  <si>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</si>
  <si>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</si>
  <si>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</si>
  <si>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</si>
  <si>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</si>
  <si>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</si>
  <si>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</si>
  <si>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</si>
  <si>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</si>
  <si>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</si>
  <si>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</si>
  <si>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</si>
  <si>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</si>
  <si>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</si>
  <si>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</si>
  <si>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</si>
  <si>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</si>
  <si>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</si>
  <si>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</si>
  <si>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</si>
  <si>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</si>
  <si>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</si>
  <si>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</si>
  <si>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</si>
  <si>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</si>
  <si>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</si>
  <si>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</si>
  <si>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</si>
  <si>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</si>
  <si>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</si>
  <si>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</si>
  <si>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</si>
  <si>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</si>
  <si>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</si>
  <si>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</si>
  <si>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</si>
  <si>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</si>
  <si>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</si>
  <si>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</si>
  <si>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</si>
  <si>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</si>
  <si>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</si>
  <si>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</si>
  <si>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</si>
  <si>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</si>
  <si>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</si>
  <si>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</si>
  <si>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</si>
  <si>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</si>
  <si>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</si>
  <si>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</si>
  <si>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</si>
  <si>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</si>
  <si>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</si>
  <si>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</si>
  <si>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</si>
  <si>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</si>
  <si>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</si>
  <si>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</si>
  <si>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</si>
  <si>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</si>
  <si>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</si>
  <si>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</si>
  <si>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</si>
  <si>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</si>
  <si>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</si>
  <si>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</si>
  <si>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</si>
  <si>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</si>
  <si>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</si>
  <si>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</si>
  <si>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</si>
  <si>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</si>
  <si>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</si>
  <si>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</si>
  <si>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</si>
  <si>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</si>
  <si>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</si>
  <si>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</si>
  <si>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</si>
  <si>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</si>
  <si>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</si>
  <si>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</si>
  <si>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</si>
  <si>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</si>
  <si>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</si>
  <si>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</si>
  <si>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</si>
  <si>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</si>
  <si>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</si>
  <si>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</si>
  <si>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</si>
  <si>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</si>
  <si>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</si>
  <si>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</si>
  <si>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</si>
  <si>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</si>
  <si>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</si>
  <si>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</si>
  <si>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</si>
  <si>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</si>
  <si>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</si>
  <si>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</si>
  <si>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</si>
  <si>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</si>
  <si>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</si>
  <si>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</si>
  <si>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</si>
  <si>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</si>
  <si>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</si>
  <si>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</si>
  <si>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</si>
  <si>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</si>
  <si>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</si>
  <si>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</si>
  <si>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</si>
  <si>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</si>
  <si>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</si>
  <si>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</si>
  <si>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</si>
  <si>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</si>
  <si>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</si>
  <si>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</si>
  <si>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</si>
  <si>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</si>
  <si>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</si>
  <si>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</si>
  <si>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</si>
  <si>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</si>
  <si>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</si>
  <si>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</si>
  <si>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</si>
  <si>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</si>
  <si>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</si>
  <si>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</si>
  <si>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</si>
  <si>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</si>
  <si>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</si>
  <si>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</si>
  <si>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</si>
  <si>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</si>
  <si>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</si>
  <si>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</si>
  <si>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</si>
  <si>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</si>
  <si>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</si>
  <si>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</si>
  <si>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</si>
  <si>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</si>
  <si>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</si>
  <si>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</si>
  <si>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</si>
  <si>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</si>
  <si>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</si>
  <si>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</si>
  <si>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</si>
  <si>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</si>
  <si>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</si>
  <si>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</si>
  <si>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</si>
  <si>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</si>
  <si>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</si>
  <si>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</si>
  <si>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</si>
  <si>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</si>
  <si>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</si>
  <si>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</si>
  <si>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</si>
  <si>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</si>
  <si>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</si>
  <si>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</si>
  <si>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</si>
  <si>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</si>
  <si>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</si>
  <si>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</si>
  <si>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</si>
  <si>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</si>
  <si>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</si>
  <si>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</si>
  <si>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</si>
  <si>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</si>
  <si>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</si>
  <si>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</si>
  <si>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</si>
  <si>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</si>
  <si>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</si>
  <si>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</si>
  <si>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</si>
  <si>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</si>
  <si>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</si>
  <si>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</si>
  <si>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</si>
  <si>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</si>
  <si>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</si>
  <si>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</si>
  <si>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</si>
  <si>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</si>
  <si>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</si>
  <si>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</si>
  <si>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</si>
  <si>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</si>
  <si>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</si>
  <si>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</si>
  <si>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</si>
  <si>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</si>
  <si>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</si>
  <si>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</si>
  <si>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</si>
  <si>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</si>
  <si>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</si>
  <si>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</si>
  <si>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</si>
  <si>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</si>
  <si>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</si>
  <si>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</si>
  <si>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</si>
  <si>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</si>
  <si>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</si>
  <si>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</si>
  <si>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</si>
  <si>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</si>
  <si>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</si>
  <si>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</si>
  <si>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</si>
  <si>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</si>
  <si>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</si>
  <si>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</si>
  <si>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</si>
  <si>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</si>
  <si>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</si>
  <si>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</si>
  <si>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</si>
  <si>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</si>
  <si>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</si>
  <si>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</si>
  <si>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</si>
  <si>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</si>
  <si>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</si>
  <si>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</si>
  <si>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</si>
  <si>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</si>
  <si>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</si>
  <si>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</si>
  <si>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</si>
  <si>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</si>
  <si>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</si>
  <si>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</si>
  <si>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</si>
  <si>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</si>
  <si>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</si>
  <si>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</si>
  <si>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</si>
  <si>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</si>
  <si>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</si>
  <si>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</si>
  <si>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</si>
  <si>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</si>
  <si>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</si>
  <si>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</si>
  <si>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</si>
  <si>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</si>
  <si>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</si>
  <si>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</si>
  <si>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</si>
  <si>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</si>
  <si>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</si>
  <si>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</si>
  <si>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</si>
  <si>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</si>
  <si>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</si>
  <si>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</si>
  <si>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</si>
  <si>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</si>
  <si>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</si>
  <si>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</si>
  <si>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</si>
  <si>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</si>
  <si>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</si>
  <si>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</si>
  <si>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</si>
  <si>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</si>
  <si>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</si>
  <si>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</si>
  <si>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</si>
  <si>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</si>
  <si>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</si>
  <si>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</si>
  <si>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</si>
  <si>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</si>
  <si>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</si>
  <si>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</si>
  <si>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</si>
  <si>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</si>
  <si>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</si>
  <si>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</si>
  <si>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</si>
  <si>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</si>
  <si>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</si>
  <si>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</si>
  <si>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</si>
  <si>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</si>
  <si>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</si>
  <si>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</si>
  <si>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</si>
  <si>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</si>
  <si>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</si>
  <si>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</si>
  <si>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</si>
  <si>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</si>
  <si>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</si>
  <si>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</si>
  <si>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</si>
  <si>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</si>
  <si>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</si>
  <si>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</si>
  <si>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</si>
  <si>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</si>
  <si>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</si>
  <si>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</si>
  <si>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</si>
  <si>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</si>
  <si>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</si>
  <si>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</si>
  <si>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</si>
  <si>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</si>
  <si>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</si>
  <si>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</si>
  <si>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</si>
  <si>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</si>
  <si>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</si>
  <si>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</si>
  <si>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</si>
  <si>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</si>
  <si>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</si>
  <si>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</si>
  <si>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</si>
  <si>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</si>
  <si>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</si>
  <si>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</si>
  <si>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</si>
  <si>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</si>
  <si>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</si>
  <si>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</si>
  <si>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</si>
  <si>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</si>
  <si>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</si>
  <si>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</si>
  <si>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</si>
  <si>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</si>
  <si>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</si>
  <si>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</si>
  <si>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</si>
  <si>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</si>
  <si>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</si>
  <si>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</si>
  <si>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</si>
  <si>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</si>
  <si>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</si>
  <si>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</si>
  <si>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</si>
  <si>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</si>
  <si>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</si>
  <si>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</si>
  <si>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</si>
  <si>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</si>
  <si>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</si>
  <si>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</si>
  <si>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</si>
  <si>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</si>
  <si>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</si>
  <si>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</si>
  <si>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</si>
  <si>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</si>
  <si>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</si>
  <si>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</si>
  <si>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</si>
  <si>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</si>
  <si>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</si>
  <si>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</si>
  <si>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</si>
  <si>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</si>
  <si>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</si>
  <si>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</si>
  <si>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</si>
  <si>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</si>
  <si>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</si>
  <si>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</si>
  <si>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</si>
  <si>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</si>
  <si>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</si>
  <si>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</si>
  <si>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</si>
  <si>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</si>
  <si>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</si>
  <si>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</si>
  <si>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</si>
  <si>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</si>
  <si>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</si>
  <si>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</si>
  <si>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</si>
  <si>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</si>
  <si>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</si>
  <si>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</si>
  <si>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</si>
  <si>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</si>
  <si>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</si>
  <si>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</si>
  <si>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</si>
  <si>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</si>
  <si>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</si>
  <si>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</si>
  <si>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</si>
  <si>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</si>
  <si>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</si>
  <si>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</si>
  <si>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</si>
  <si>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</si>
  <si>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</si>
  <si>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</si>
  <si>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</si>
  <si>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</si>
  <si>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</si>
  <si>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</si>
  <si>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</si>
  <si>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</si>
  <si>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</si>
  <si>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</si>
  <si>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</si>
  <si>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</si>
  <si>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</si>
  <si>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</si>
  <si>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</si>
  <si>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</si>
  <si>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</si>
  <si>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</si>
  <si>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</si>
  <si>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</si>
  <si>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</si>
  <si>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</si>
  <si>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</si>
  <si>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</si>
  <si>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</si>
  <si>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</si>
  <si>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</si>
  <si>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</si>
  <si>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</si>
  <si>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</si>
  <si>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</si>
  <si>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</si>
  <si>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</si>
  <si>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</si>
  <si>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</si>
  <si>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</si>
  <si>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</si>
  <si>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</si>
  <si>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</si>
  <si>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</si>
  <si>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</si>
  <si>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</si>
  <si>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</si>
  <si>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</si>
  <si>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</si>
  <si>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</si>
  <si>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</si>
  <si>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</si>
  <si>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</si>
  <si>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</si>
  <si>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</si>
  <si>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</si>
  <si>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</si>
  <si>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</si>
  <si>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</si>
  <si>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</si>
  <si>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</si>
  <si>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</si>
  <si>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</si>
  <si>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</si>
  <si>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</si>
  <si>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</si>
  <si>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</si>
  <si>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</si>
  <si>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</si>
  <si>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</si>
  <si>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</si>
  <si>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</si>
  <si>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</si>
  <si>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</si>
  <si>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</si>
  <si>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</si>
  <si>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</si>
  <si>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</si>
  <si>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</si>
  <si>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</si>
  <si>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</si>
  <si>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</si>
  <si>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</si>
  <si>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</si>
  <si>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</si>
  <si>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</si>
  <si>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</si>
  <si>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</si>
  <si>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</si>
  <si>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</si>
  <si>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</si>
  <si>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</si>
  <si>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</si>
  <si>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</si>
  <si>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</si>
  <si>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</si>
  <si>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</si>
  <si>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</si>
  <si>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</si>
  <si>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</si>
  <si>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</si>
  <si>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</si>
  <si>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</si>
  <si>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</si>
  <si>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</si>
  <si>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</si>
  <si>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</si>
  <si>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</si>
  <si>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</si>
  <si>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</si>
  <si>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</si>
  <si>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</si>
  <si>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</si>
  <si>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</si>
  <si>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</si>
  <si>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</si>
  <si>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</si>
  <si>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</si>
  <si>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</si>
  <si>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</si>
  <si>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</si>
  <si>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</si>
  <si>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</si>
  <si>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</si>
  <si>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</si>
  <si>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</si>
  <si>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</si>
  <si>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</si>
  <si>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</si>
  <si>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</si>
  <si>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</si>
  <si>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</si>
  <si>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</si>
  <si>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</si>
  <si>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</si>
  <si>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</si>
  <si>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</si>
  <si>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</si>
  <si>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</si>
  <si>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</si>
  <si>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</si>
  <si>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</si>
  <si>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</si>
  <si>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</si>
  <si>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</si>
  <si>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</si>
  <si>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</si>
  <si>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</si>
  <si>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</si>
  <si>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</si>
  <si>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</si>
  <si>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</si>
  <si>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</si>
  <si>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</si>
  <si>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</si>
  <si>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</si>
  <si>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</si>
  <si>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</si>
  <si>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</si>
  <si>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</si>
  <si>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</si>
  <si>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</si>
  <si>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</si>
  <si>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</si>
  <si>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</si>
  <si>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</si>
  <si>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</si>
  <si>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</si>
  <si>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</si>
  <si>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</si>
  <si>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</si>
  <si>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</si>
  <si>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</si>
  <si>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</si>
  <si>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</si>
  <si>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</si>
  <si>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</si>
  <si>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</si>
  <si>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</si>
  <si>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</si>
  <si>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</si>
  <si>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</si>
  <si>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</si>
  <si>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</si>
  <si>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</si>
  <si>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</si>
  <si>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</si>
  <si>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</si>
  <si>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</si>
  <si>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</si>
  <si>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</si>
  <si>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</si>
  <si>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</si>
  <si>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</si>
  <si>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</si>
  <si>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</si>
  <si>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</si>
  <si>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</si>
  <si>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</si>
  <si>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</si>
  <si>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</si>
  <si>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</si>
  <si>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</si>
  <si>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</si>
  <si>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</si>
  <si>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</si>
  <si>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</si>
  <si>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</si>
  <si>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</si>
  <si>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</si>
  <si>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</si>
  <si>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</si>
  <si>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</si>
  <si>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</si>
  <si>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</si>
  <si>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</si>
  <si>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</si>
  <si>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</si>
  <si>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</si>
  <si>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</si>
  <si>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</si>
  <si>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</si>
  <si>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</si>
  <si>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</si>
  <si>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</si>
  <si>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</si>
  <si>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</si>
  <si>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</si>
  <si>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</si>
  <si>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</si>
  <si>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</si>
  <si>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</si>
  <si>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</si>
  <si>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</si>
  <si>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</si>
  <si>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</si>
  <si>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</si>
  <si>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</si>
  <si>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</si>
  <si>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</si>
  <si>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</si>
  <si>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</si>
  <si>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</si>
  <si>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</si>
  <si>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</si>
  <si>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</si>
  <si>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</si>
  <si>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</si>
  <si>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</si>
  <si>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</si>
  <si>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</si>
  <si>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</si>
  <si>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</si>
  <si>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</si>
  <si>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</si>
  <si>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</si>
  <si>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</si>
  <si>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</si>
  <si>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</si>
  <si>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</si>
  <si>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</si>
  <si>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</si>
  <si>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</si>
  <si>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</si>
  <si>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</si>
  <si>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</si>
  <si>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</si>
  <si>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</si>
  <si>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</si>
  <si>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</si>
  <si>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</si>
  <si>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</si>
  <si>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</si>
  <si>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</si>
  <si>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</si>
  <si>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</si>
  <si>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</si>
  <si>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</si>
  <si>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</si>
  <si>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</si>
  <si>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</si>
  <si>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</si>
  <si>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</si>
  <si>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</si>
  <si>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</si>
  <si>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</si>
  <si>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</si>
  <si>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</si>
  <si>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</si>
  <si>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</si>
  <si>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</si>
  <si>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</si>
  <si>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</si>
  <si>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</si>
  <si>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</si>
  <si>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</si>
  <si>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</si>
  <si>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</si>
  <si>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</si>
  <si>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</si>
  <si>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</si>
  <si>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</si>
  <si>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</si>
  <si>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</si>
  <si>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</si>
  <si>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</si>
  <si>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</si>
  <si>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</si>
  <si>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</si>
  <si>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</si>
  <si>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</si>
  <si>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</si>
  <si>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</si>
  <si>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</si>
  <si>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</si>
  <si>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</si>
  <si>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</si>
  <si>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</si>
  <si>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</si>
  <si>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</si>
  <si>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</si>
  <si>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</si>
  <si>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</si>
  <si>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</si>
  <si>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</si>
  <si>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</si>
  <si>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</si>
  <si>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</si>
  <si>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</si>
  <si>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</si>
  <si>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</si>
  <si>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</si>
  <si>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</si>
  <si>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</si>
  <si>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</si>
  <si>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</si>
  <si>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</si>
  <si>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</si>
  <si>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</si>
  <si>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</si>
  <si>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</si>
  <si>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</si>
  <si>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</si>
  <si>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</si>
  <si>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</si>
  <si>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</si>
  <si>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</si>
  <si>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</si>
  <si>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</si>
  <si>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</si>
  <si>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</si>
  <si>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</si>
  <si>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</si>
  <si>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</si>
  <si>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</si>
  <si>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</si>
  <si>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</si>
  <si>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</si>
  <si>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</si>
  <si>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</si>
  <si>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</si>
  <si>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</si>
  <si>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</si>
  <si>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</si>
  <si>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</si>
  <si>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</si>
  <si>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</si>
  <si>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</si>
  <si>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</si>
  <si>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</si>
  <si>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</si>
  <si>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</si>
  <si>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</si>
  <si>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</si>
  <si>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</si>
  <si>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</si>
  <si>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</si>
  <si>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</si>
  <si>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</si>
  <si>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</si>
  <si>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</si>
  <si>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</si>
  <si>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</si>
  <si>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</si>
  <si>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</si>
  <si>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</si>
  <si>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</si>
  <si>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</si>
  <si>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</si>
  <si>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</si>
  <si>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</si>
  <si>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</si>
  <si>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</si>
  <si>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</si>
  <si>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</si>
  <si>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</si>
  <si>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</si>
  <si>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</si>
  <si>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</si>
  <si>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</si>
  <si>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</si>
  <si>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</si>
  <si>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</si>
  <si>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</si>
  <si>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</si>
  <si>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</si>
  <si>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</si>
  <si>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</si>
  <si>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</si>
  <si>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</si>
  <si>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</si>
  <si>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</si>
  <si>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</si>
  <si>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</si>
  <si>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</si>
  <si>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</si>
  <si>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</si>
  <si>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</si>
  <si>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</si>
  <si>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</si>
  <si>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</si>
  <si>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</si>
  <si>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</si>
  <si>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</si>
  <si>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</si>
  <si>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</si>
  <si>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</si>
  <si>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</si>
  <si>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</si>
  <si>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</si>
  <si>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</si>
  <si>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</si>
  <si>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</si>
  <si>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</si>
  <si>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</si>
  <si>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</si>
  <si>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</si>
  <si>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</si>
  <si>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</si>
  <si>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</si>
  <si>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</si>
  <si>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</si>
  <si>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</si>
  <si>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</si>
  <si>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</si>
  <si>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</si>
  <si>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</si>
  <si>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</si>
  <si>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</si>
  <si>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</si>
  <si>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</si>
  <si>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</si>
  <si>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</si>
  <si>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</si>
  <si>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</si>
  <si>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</si>
  <si>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</si>
  <si>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</si>
  <si>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</si>
  <si>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</si>
  <si>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</si>
  <si>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</si>
  <si>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</si>
  <si>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</si>
  <si>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</si>
  <si>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</si>
  <si>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</si>
  <si>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</si>
  <si>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</si>
  <si>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</si>
  <si>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</si>
  <si>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</si>
  <si>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</si>
  <si>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</si>
  <si>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</si>
  <si>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</si>
  <si>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</si>
  <si>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</si>
  <si>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</si>
  <si>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</si>
  <si>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</si>
  <si>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</si>
  <si>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</si>
  <si>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</si>
  <si>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</si>
  <si>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</si>
  <si>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</si>
  <si>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</si>
  <si>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</si>
  <si>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</si>
  <si>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</si>
  <si>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</si>
  <si>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</si>
  <si>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</si>
  <si>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</si>
  <si>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</si>
  <si>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</si>
  <si>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</si>
  <si>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</si>
  <si>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</si>
  <si>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</si>
  <si>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</si>
  <si>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</si>
  <si>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</si>
  <si>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</si>
  <si>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</si>
  <si>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</si>
  <si>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</si>
  <si>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</si>
  <si>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</si>
  <si>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</si>
  <si>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</si>
  <si>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</si>
  <si>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</si>
  <si>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</si>
  <si>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</si>
  <si>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</si>
  <si>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</si>
  <si>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</si>
  <si>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</si>
  <si>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</si>
  <si>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</si>
  <si>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</si>
  <si>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</si>
  <si>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</si>
  <si>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</si>
  <si>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</si>
  <si>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</si>
  <si>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</si>
  <si>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</si>
  <si>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</si>
  <si>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</si>
  <si>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</si>
  <si>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</si>
  <si>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</si>
  <si>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</si>
  <si>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</si>
  <si>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</si>
  <si>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</si>
  <si>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</si>
  <si>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</si>
  <si>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</si>
  <si>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</si>
  <si>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</si>
  <si>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</si>
  <si>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</si>
  <si>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</si>
  <si>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</si>
  <si>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</si>
  <si>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</si>
  <si>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</si>
  <si>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</si>
  <si>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</si>
  <si>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</si>
  <si>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</si>
  <si>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</si>
  <si>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</si>
  <si>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</si>
  <si>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</si>
  <si>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</si>
  <si>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</si>
  <si>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</si>
  <si>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</si>
  <si>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</si>
  <si>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</si>
  <si>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</si>
  <si>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</si>
  <si>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</si>
  <si>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</si>
  <si>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</si>
  <si>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</si>
  <si>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</si>
  <si>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</si>
  <si>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</si>
  <si>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</si>
  <si>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</si>
  <si>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</si>
  <si>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</si>
  <si>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</si>
  <si>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</si>
  <si>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</si>
  <si>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</si>
  <si>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</si>
  <si>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</si>
  <si>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</si>
  <si>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</si>
  <si>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</si>
  <si>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</si>
  <si>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</si>
  <si>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</si>
  <si>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</si>
  <si>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</si>
  <si>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</si>
  <si>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</si>
  <si>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</si>
  <si>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</si>
  <si>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</si>
  <si>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</si>
  <si>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</si>
  <si>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</si>
  <si>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</si>
  <si>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</si>
  <si>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</si>
  <si>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</si>
  <si>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</si>
  <si>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</si>
  <si>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</si>
  <si>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</si>
  <si>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</si>
  <si>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</si>
  <si>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</si>
  <si>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</si>
  <si>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</si>
  <si>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</si>
  <si>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</si>
  <si>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</si>
  <si>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</si>
  <si>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</si>
  <si>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</si>
  <si>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</si>
  <si>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</si>
  <si>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</si>
  <si>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</si>
  <si>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</si>
  <si>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</si>
  <si>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</si>
  <si>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</si>
  <si>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</si>
  <si>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</si>
  <si>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</si>
  <si>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</si>
  <si>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</si>
  <si>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</si>
  <si>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</si>
  <si>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</si>
  <si>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</si>
  <si>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</si>
  <si>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</si>
  <si>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</si>
  <si>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</si>
  <si>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</si>
  <si>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</si>
  <si>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</si>
  <si>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</si>
  <si>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</si>
  <si>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</si>
  <si>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</si>
  <si>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</si>
  <si>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</si>
  <si>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</si>
  <si>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</si>
  <si>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</si>
  <si>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</si>
  <si>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</si>
  <si>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</si>
  <si>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</si>
  <si>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</si>
  <si>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</si>
  <si>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</si>
  <si>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</si>
  <si>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</si>
  <si>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</si>
  <si>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</si>
  <si>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</si>
  <si>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</si>
  <si>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</si>
  <si>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</si>
  <si>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</si>
  <si>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</si>
  <si>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</si>
  <si>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</si>
  <si>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</si>
  <si>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</si>
  <si>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</si>
  <si>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</si>
  <si>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</si>
  <si>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</si>
  <si>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</si>
  <si>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</si>
  <si>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</si>
  <si>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</si>
  <si>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</si>
  <si>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</si>
  <si>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</si>
  <si>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</si>
  <si>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</si>
  <si>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</si>
  <si>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</si>
  <si>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</si>
  <si>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</si>
  <si>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</si>
  <si>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</si>
  <si>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</si>
  <si>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</si>
  <si>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</si>
  <si>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</si>
  <si>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</si>
  <si>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</si>
  <si>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</si>
  <si>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</si>
  <si>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</si>
  <si>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</si>
  <si>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</si>
  <si>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</si>
  <si>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</si>
  <si>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</si>
  <si>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</si>
  <si>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</si>
  <si>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</si>
  <si>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</si>
  <si>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</si>
  <si>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</si>
  <si>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</si>
  <si>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</si>
  <si>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</si>
  <si>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</si>
  <si>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</si>
  <si>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</si>
  <si>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</si>
  <si>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</si>
  <si>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</si>
  <si>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</si>
  <si>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</si>
  <si>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</si>
  <si>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</si>
  <si>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</si>
  <si>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</si>
  <si>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</si>
  <si>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</si>
  <si>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</si>
  <si>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</si>
  <si>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</si>
  <si>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</si>
  <si>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</si>
  <si>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</si>
  <si>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</si>
  <si>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</si>
  <si>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</si>
  <si>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</si>
  <si>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</si>
  <si>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</si>
  <si>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</si>
  <si>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</si>
  <si>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</si>
  <si>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</si>
  <si>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</si>
  <si>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</si>
  <si>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</si>
  <si>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</si>
  <si>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</si>
  <si>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</si>
  <si>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</si>
  <si>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</si>
  <si>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</si>
  <si>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</si>
  <si>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</si>
  <si>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</si>
  <si>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</si>
  <si>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</si>
  <si>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</si>
  <si>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</si>
  <si>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</si>
  <si>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</si>
  <si>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</si>
  <si>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</si>
  <si>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</si>
  <si>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</si>
  <si>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</si>
  <si>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</si>
  <si>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</si>
  <si>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</si>
  <si>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</si>
  <si>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</si>
  <si>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</si>
  <si>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</si>
  <si>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</si>
  <si>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</si>
  <si>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</si>
  <si>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</si>
  <si>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</si>
  <si>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</si>
  <si>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</si>
  <si>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</si>
  <si>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</si>
  <si>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</si>
  <si>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</si>
  <si>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</si>
  <si>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</si>
  <si>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</si>
  <si>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</si>
  <si>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</si>
  <si>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</si>
  <si>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</si>
  <si>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</si>
  <si>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</si>
  <si>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</si>
  <si>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</si>
  <si>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</si>
  <si>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</si>
  <si>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</si>
  <si>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</si>
  <si>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</si>
  <si>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</si>
  <si>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</si>
  <si>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</si>
  <si>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</si>
  <si>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</si>
  <si>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</si>
  <si>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</si>
  <si>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</si>
  <si>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</si>
  <si>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</si>
  <si>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</si>
  <si>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</si>
  <si>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</si>
  <si>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</si>
  <si>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</si>
  <si>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</si>
  <si>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</si>
  <si>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</si>
  <si>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</si>
  <si>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</si>
  <si>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</si>
  <si>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</si>
  <si>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</si>
  <si>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</si>
  <si>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</si>
  <si>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</si>
  <si>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</si>
  <si>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</si>
  <si>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</si>
  <si>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</si>
  <si>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</si>
  <si>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</si>
  <si>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</si>
  <si>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</si>
  <si>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</si>
  <si>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</si>
  <si>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</si>
  <si>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</si>
  <si>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</si>
  <si>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</si>
  <si>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</si>
  <si>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</si>
  <si>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</si>
  <si>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</si>
  <si>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</si>
  <si>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</si>
  <si>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</si>
  <si>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</si>
  <si>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</si>
  <si>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</si>
  <si>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</si>
  <si>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</si>
  <si>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</si>
  <si>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</si>
  <si>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</si>
  <si>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</si>
  <si>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</si>
  <si>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</si>
  <si>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</si>
  <si>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</si>
  <si>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</si>
  <si>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</si>
  <si>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</si>
  <si>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</si>
  <si>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</si>
  <si>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</si>
  <si>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</si>
  <si>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</si>
  <si>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</si>
  <si>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</si>
  <si>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</si>
  <si>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</si>
  <si>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</si>
  <si>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</si>
  <si>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</si>
  <si>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</si>
  <si>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</si>
  <si>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</si>
  <si>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</si>
  <si>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</si>
  <si>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</si>
  <si>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</si>
  <si>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</si>
  <si>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</si>
  <si>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</si>
  <si>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</si>
  <si>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</si>
  <si>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</si>
  <si>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</si>
  <si>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</si>
  <si>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</si>
  <si>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</si>
  <si>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</si>
  <si>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</si>
  <si>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</si>
  <si>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</si>
  <si>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</si>
  <si>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</si>
  <si>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</si>
  <si>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</si>
  <si>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</si>
  <si>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</si>
  <si>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</si>
  <si>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</si>
  <si>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</si>
  <si>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</si>
  <si>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</si>
  <si>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</si>
  <si>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</si>
  <si>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</si>
  <si>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</si>
  <si>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</si>
  <si>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</si>
  <si>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</si>
  <si>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</si>
  <si>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</si>
  <si>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</si>
  <si>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</si>
  <si>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</si>
  <si>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</si>
  <si>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</si>
  <si>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</si>
  <si>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</si>
  <si>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</si>
  <si>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</si>
  <si>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</si>
  <si>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</si>
  <si>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</si>
  <si>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</si>
  <si>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</si>
  <si>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</si>
  <si>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</si>
  <si>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</si>
  <si>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</si>
  <si>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</si>
  <si>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</si>
  <si>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</si>
  <si>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</si>
  <si>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</si>
  <si>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</si>
  <si>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</si>
  <si>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</si>
  <si>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</si>
  <si>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</si>
  <si>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</si>
  <si>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</si>
  <si>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</si>
  <si>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</si>
  <si>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</si>
  <si>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</si>
  <si>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</si>
  <si>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</si>
  <si>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</si>
  <si>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</si>
  <si>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</si>
  <si>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</si>
  <si>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</si>
  <si>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</si>
  <si>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</si>
  <si>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</si>
  <si>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</si>
  <si>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</si>
  <si>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</si>
  <si>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</si>
  <si>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</si>
  <si>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</si>
  <si>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</si>
  <si>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</si>
  <si>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</si>
  <si>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</si>
  <si>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</si>
  <si>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</si>
  <si>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</si>
  <si>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</si>
  <si>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</si>
  <si>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</si>
  <si>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</si>
  <si>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</si>
  <si>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</si>
  <si>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</si>
  <si>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</si>
  <si>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</si>
  <si>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</si>
  <si>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</si>
  <si>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</si>
  <si>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</si>
  <si>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</si>
  <si>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</si>
  <si>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</si>
  <si>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</si>
  <si>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</si>
  <si>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</si>
  <si>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</si>
  <si>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</si>
  <si>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</si>
  <si>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</si>
  <si>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</si>
  <si>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</si>
  <si>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</si>
  <si>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</si>
  <si>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</si>
  <si>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</si>
  <si>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</si>
  <si>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</si>
  <si>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</si>
  <si>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</si>
  <si>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</si>
  <si>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</si>
  <si>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</si>
  <si>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</si>
  <si>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</si>
  <si>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</si>
  <si>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</si>
  <si>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</si>
  <si>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</si>
  <si>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</si>
  <si>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</si>
  <si>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</si>
  <si>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</si>
  <si>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</si>
  <si>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</si>
  <si>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</si>
  <si>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</si>
  <si>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</si>
  <si>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</si>
  <si>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</si>
  <si>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</si>
  <si>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</si>
  <si>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</si>
  <si>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</si>
  <si>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</si>
  <si>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</si>
  <si>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</si>
  <si>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</si>
  <si>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</si>
  <si>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</si>
  <si>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</si>
  <si>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</si>
  <si>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</si>
  <si>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</si>
  <si>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</si>
  <si>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</si>
  <si>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</si>
  <si>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</si>
  <si>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</si>
  <si>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</si>
  <si>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</si>
  <si>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</si>
  <si>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</si>
  <si>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</si>
  <si>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</si>
  <si>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</si>
  <si>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</si>
  <si>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</si>
  <si>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</si>
  <si>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</si>
  <si>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</si>
  <si>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</si>
  <si>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</si>
  <si>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</si>
  <si>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</si>
  <si>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</si>
  <si>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</si>
  <si>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</si>
  <si>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</si>
  <si>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</si>
  <si>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</si>
  <si>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</si>
  <si>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</si>
  <si>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</si>
  <si>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</si>
  <si>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</si>
  <si>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</si>
  <si>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</si>
  <si>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</si>
  <si>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</si>
  <si>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</si>
  <si>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</si>
  <si>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</si>
  <si>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</si>
  <si>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</si>
  <si>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</si>
  <si>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</si>
  <si>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</si>
  <si>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</si>
  <si>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</si>
  <si>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</si>
  <si>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</si>
  <si>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</si>
  <si>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</si>
  <si>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</si>
  <si>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</si>
  <si>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</si>
  <si>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</si>
  <si>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</si>
  <si>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</si>
  <si>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</si>
  <si>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</si>
  <si>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</si>
  <si>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</si>
  <si>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</si>
  <si>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</si>
  <si>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</si>
  <si>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</si>
  <si>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</si>
  <si>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</si>
  <si>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</si>
  <si>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</si>
  <si>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</si>
  <si>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</si>
  <si>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</si>
  <si>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</si>
  <si>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</si>
  <si>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</si>
  <si>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</si>
  <si>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</si>
  <si>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</si>
  <si>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</si>
  <si>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</si>
  <si>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</si>
  <si>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</si>
  <si>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</si>
  <si>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</si>
  <si>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</si>
  <si>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</si>
  <si>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</si>
  <si>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</si>
  <si>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</si>
  <si>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</si>
  <si>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</si>
  <si>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</si>
  <si>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</si>
  <si>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</si>
  <si>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</si>
  <si>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</si>
  <si>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</si>
  <si>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</si>
  <si>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</si>
  <si>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</si>
  <si>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</si>
  <si>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</si>
  <si>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</si>
  <si>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</si>
  <si>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</si>
  <si>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</si>
  <si>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</si>
  <si>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</si>
  <si>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</si>
  <si>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</si>
  <si>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</si>
  <si>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</si>
  <si>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</si>
  <si>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</si>
  <si>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</si>
  <si>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</si>
  <si>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</si>
  <si>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</si>
  <si>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</si>
  <si>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</si>
  <si>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</si>
  <si>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</si>
  <si>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</si>
  <si>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</si>
  <si>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</si>
  <si>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</si>
  <si>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</si>
  <si>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</si>
  <si>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</si>
  <si>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</si>
  <si>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</si>
  <si>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</si>
  <si>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</si>
  <si>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</si>
  <si>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</si>
  <si>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</si>
  <si>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</si>
  <si>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</si>
  <si>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</si>
  <si>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</si>
  <si>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</si>
  <si>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</si>
  <si>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</si>
  <si>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</si>
  <si>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</si>
  <si>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</si>
  <si>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</si>
  <si>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</si>
  <si>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</si>
  <si>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</si>
  <si>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</si>
  <si>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</si>
  <si>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</si>
  <si>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</si>
  <si>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</si>
  <si>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</si>
  <si>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</si>
  <si>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</si>
  <si>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</si>
  <si>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</si>
  <si>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</si>
  <si>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</si>
  <si>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</si>
  <si>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</si>
  <si>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</si>
  <si>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</si>
  <si>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</si>
  <si>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</si>
  <si>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</si>
  <si>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</si>
  <si>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</si>
  <si>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</si>
  <si>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</si>
  <si>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</si>
  <si>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</si>
  <si>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</si>
  <si>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</si>
  <si>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</si>
  <si>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</si>
  <si>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</si>
  <si>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</si>
  <si>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</si>
  <si>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</si>
  <si>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</si>
  <si>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</si>
  <si>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</si>
  <si>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</si>
  <si>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</si>
  <si>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</si>
  <si>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</si>
  <si>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</si>
  <si>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</si>
  <si>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</si>
  <si>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</si>
  <si>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</si>
  <si>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</si>
  <si>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</si>
  <si>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</si>
  <si>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</si>
  <si>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</si>
  <si>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</si>
  <si>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</si>
  <si>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</si>
  <si>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</si>
  <si>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</si>
  <si>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</si>
  <si>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</si>
  <si>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</si>
  <si>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</si>
  <si>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</si>
  <si>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</si>
  <si>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</si>
  <si>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</si>
  <si>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</si>
  <si>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</si>
  <si>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</si>
  <si>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</si>
  <si>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</si>
  <si>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</si>
  <si>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</si>
  <si>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</si>
  <si>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</si>
  <si>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</si>
  <si>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</si>
  <si>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</si>
  <si>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</si>
  <si>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</si>
  <si>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</si>
  <si>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</si>
  <si>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</si>
  <si>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</si>
  <si>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</si>
  <si>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</si>
  <si>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</si>
  <si>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</si>
  <si>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</si>
  <si>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</si>
  <si>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</si>
  <si>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</si>
  <si>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</si>
  <si>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</si>
  <si>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</si>
  <si>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</si>
  <si>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</si>
  <si>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</si>
  <si>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</si>
  <si>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</si>
  <si>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</si>
  <si>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</si>
  <si>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</si>
  <si>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</si>
  <si>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</si>
  <si>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</si>
  <si>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</si>
  <si>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</si>
  <si>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</si>
  <si>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</si>
  <si>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</si>
  <si>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</si>
  <si>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</si>
  <si>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</si>
  <si>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</si>
  <si>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</si>
  <si>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</si>
  <si>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</si>
  <si>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</si>
  <si>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</si>
  <si>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</si>
  <si>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</si>
  <si>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</si>
  <si>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</si>
  <si>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</si>
  <si>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</si>
  <si>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</si>
  <si>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</si>
  <si>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</si>
  <si>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</si>
  <si>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</si>
  <si>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</si>
  <si>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</si>
  <si>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</si>
  <si>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</si>
  <si>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</si>
  <si>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</si>
  <si>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</si>
  <si>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</si>
  <si>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</si>
  <si>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</si>
  <si>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</si>
  <si>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</si>
  <si>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</si>
  <si>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</si>
  <si>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</si>
  <si>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</si>
  <si>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</si>
  <si>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</si>
  <si>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</si>
  <si>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</si>
  <si>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</si>
  <si>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</si>
  <si>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</si>
  <si>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</si>
  <si>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</si>
  <si>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</si>
  <si>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</si>
  <si>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</si>
  <si>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</si>
  <si>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</si>
  <si>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</si>
  <si>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</si>
  <si>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</si>
  <si>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</si>
  <si>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</si>
  <si>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</si>
  <si>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</si>
  <si>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</si>
  <si>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</si>
  <si>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</si>
  <si>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</si>
  <si>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</si>
  <si>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</si>
  <si>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</si>
  <si>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</si>
  <si>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</si>
  <si>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</si>
  <si>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</si>
  <si>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</si>
  <si>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</si>
  <si>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</si>
  <si>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</si>
  <si>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</si>
  <si>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</si>
  <si>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</si>
  <si>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</si>
  <si>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</si>
  <si>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</si>
  <si>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</si>
  <si>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</si>
  <si>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</si>
  <si>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</si>
  <si>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</si>
  <si>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</si>
  <si>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</si>
  <si>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</si>
  <si>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</si>
  <si>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</si>
  <si>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</si>
  <si>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</si>
  <si>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</si>
  <si>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</si>
  <si>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</si>
  <si>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</si>
  <si>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</si>
  <si>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</si>
  <si>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</si>
  <si>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</si>
  <si>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</si>
  <si>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</si>
  <si>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</si>
  <si>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</si>
  <si>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</si>
  <si>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</si>
  <si>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</si>
  <si>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</si>
  <si>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</si>
  <si>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</si>
  <si>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</si>
  <si>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</si>
  <si>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</si>
  <si>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</si>
  <si>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</si>
  <si>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</si>
  <si>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</si>
  <si>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</si>
  <si>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</si>
  <si>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</si>
  <si>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</si>
  <si>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</si>
  <si>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</si>
  <si>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</si>
  <si>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</si>
  <si>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</si>
  <si>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</si>
  <si>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</si>
  <si>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</si>
  <si>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</si>
  <si>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</si>
  <si>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</si>
  <si>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</si>
  <si>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</si>
  <si>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</si>
  <si>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</si>
  <si>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</si>
  <si>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</si>
  <si>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</si>
  <si>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</si>
  <si>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</si>
  <si>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</si>
  <si>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</si>
  <si>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</si>
  <si>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</si>
  <si>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</si>
  <si>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</si>
  <si>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</si>
  <si>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</si>
  <si>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</si>
  <si>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</si>
  <si>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</si>
  <si>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</si>
  <si>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</si>
  <si>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</si>
  <si>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</si>
  <si>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</si>
  <si>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</si>
  <si>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</si>
  <si>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</si>
  <si>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</si>
  <si>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</si>
  <si>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</si>
  <si>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</si>
  <si>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</si>
  <si>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</si>
  <si>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</si>
  <si>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</si>
  <si>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</si>
  <si>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</si>
  <si>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</si>
  <si>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</si>
  <si>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</si>
  <si>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</si>
  <si>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</si>
  <si>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</si>
  <si>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</si>
  <si>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</si>
  <si>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</si>
  <si>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</si>
  <si>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</si>
  <si>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</si>
  <si>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</si>
  <si>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</si>
  <si>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</si>
  <si>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</si>
  <si>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</si>
  <si>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</si>
  <si>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</si>
  <si>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</si>
  <si>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</si>
  <si>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</si>
  <si>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</si>
  <si>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</si>
  <si>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</si>
  <si>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</si>
  <si>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</si>
  <si>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</si>
  <si>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</si>
  <si>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</si>
  <si>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</si>
  <si>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</si>
  <si>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</si>
  <si>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</si>
  <si>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</si>
  <si>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</si>
  <si>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</si>
  <si>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</si>
  <si>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</si>
  <si>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</si>
  <si>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</si>
  <si>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</si>
  <si>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</si>
  <si>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</si>
  <si>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</si>
  <si>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</si>
  <si>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</si>
  <si>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</si>
  <si>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</si>
  <si>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</si>
  <si>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</si>
  <si>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</si>
  <si>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</si>
  <si>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</si>
  <si>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</si>
  <si>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</si>
  <si>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</si>
  <si>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</si>
  <si>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</si>
  <si>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</si>
  <si>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</si>
  <si>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</si>
  <si>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</si>
  <si>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</si>
  <si>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</si>
  <si>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</si>
  <si>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</si>
  <si>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</si>
  <si>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</si>
  <si>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</si>
  <si>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</si>
  <si>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</si>
  <si>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</si>
  <si>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</si>
  <si>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</si>
  <si>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</si>
  <si>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</si>
  <si>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</si>
  <si>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</si>
  <si>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</si>
  <si>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</si>
  <si>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</si>
  <si>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</si>
  <si>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</si>
  <si>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</si>
  <si>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</si>
  <si>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</si>
  <si>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</si>
  <si>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</si>
  <si>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</si>
  <si>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</si>
  <si>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</si>
  <si>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</si>
  <si>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</si>
  <si>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</si>
  <si>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</si>
  <si>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</si>
  <si>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</si>
  <si>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</si>
  <si>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</si>
  <si>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</si>
  <si>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</si>
  <si>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</si>
  <si>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</si>
  <si>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</si>
  <si>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</si>
  <si>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</si>
  <si>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</si>
  <si>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</si>
  <si>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</si>
  <si>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</si>
  <si>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</si>
  <si>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</si>
  <si>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</si>
  <si>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</si>
  <si>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</si>
  <si>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</si>
  <si>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</si>
  <si>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</si>
  <si>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</si>
  <si>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</si>
  <si>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</si>
  <si>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</si>
  <si>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</si>
  <si>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</si>
  <si>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</si>
  <si>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</si>
  <si>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</si>
  <si>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</si>
  <si>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</si>
  <si>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</si>
  <si>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</si>
  <si>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</si>
  <si>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</si>
  <si>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</si>
  <si>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</si>
  <si>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</si>
  <si>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</si>
  <si>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</si>
  <si>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</si>
  <si>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</si>
  <si>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</si>
  <si>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</si>
  <si>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</si>
  <si>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</si>
  <si>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</si>
  <si>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</si>
  <si>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</si>
  <si>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</si>
  <si>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</si>
  <si>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</si>
  <si>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</si>
  <si>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</si>
  <si>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</si>
  <si>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</si>
  <si>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</si>
  <si>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</si>
  <si>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</si>
  <si>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</si>
  <si>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</si>
  <si>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</si>
  <si>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</si>
  <si>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</si>
  <si>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</si>
  <si>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</si>
  <si>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</si>
  <si>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</si>
  <si>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</si>
  <si>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</si>
  <si>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</si>
  <si>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</si>
  <si>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</si>
  <si>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</si>
  <si>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</si>
  <si>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</si>
  <si>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</si>
  <si>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</si>
  <si>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</si>
  <si>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</si>
  <si>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</si>
  <si>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</si>
  <si>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</si>
  <si>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</si>
  <si>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</si>
  <si>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</si>
  <si>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</si>
  <si>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</si>
  <si>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</si>
  <si>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</si>
  <si>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</si>
  <si>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</si>
  <si>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</si>
  <si>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</si>
  <si>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</si>
  <si>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</si>
  <si>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</si>
  <si>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</si>
  <si>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</si>
  <si>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</si>
  <si>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</si>
  <si>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</si>
  <si>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</si>
  <si>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</si>
  <si>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</si>
  <si>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</si>
  <si>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</si>
  <si>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</si>
  <si>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</si>
  <si>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</si>
  <si>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</si>
  <si>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</si>
  <si>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</si>
  <si>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</si>
  <si>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</si>
  <si>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</si>
  <si>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</si>
  <si>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</si>
  <si>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</si>
  <si>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</si>
  <si>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</si>
  <si>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</si>
  <si>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</si>
  <si>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</si>
  <si>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</si>
  <si>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</si>
  <si>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</si>
  <si>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</si>
  <si>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</si>
  <si>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</si>
  <si>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</si>
  <si>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</si>
  <si>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</si>
  <si>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</si>
  <si>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</si>
  <si>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</si>
  <si>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</si>
  <si>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</si>
  <si>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</si>
  <si>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</si>
  <si>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</si>
  <si>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</si>
  <si>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</si>
  <si>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</si>
  <si>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</si>
  <si>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</si>
  <si>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</si>
  <si>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</si>
  <si>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</si>
  <si>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</si>
  <si>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</si>
  <si>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</si>
  <si>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</si>
  <si>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</si>
  <si>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</si>
  <si>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</si>
  <si>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</si>
  <si>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</si>
  <si>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</si>
  <si>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</si>
  <si>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</si>
  <si>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</si>
  <si>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</si>
  <si>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</si>
  <si>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</si>
  <si>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</si>
  <si>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</si>
  <si>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</si>
  <si>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</si>
  <si>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</si>
  <si>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</si>
  <si>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</si>
  <si>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</si>
  <si>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</si>
  <si>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</si>
  <si>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</si>
  <si>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</si>
  <si>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</si>
  <si>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</si>
  <si>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</si>
  <si>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</si>
  <si>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</si>
  <si>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</si>
  <si>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</si>
  <si>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</si>
  <si>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</si>
  <si>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</si>
  <si>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</si>
  <si>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</si>
  <si>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</si>
  <si>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</si>
  <si>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</si>
  <si>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</si>
  <si>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</si>
  <si>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</si>
  <si>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</si>
  <si>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</si>
  <si>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</si>
  <si>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</si>
  <si>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</si>
  <si>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</si>
  <si>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</si>
  <si>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</si>
  <si>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</si>
  <si>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</si>
  <si>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</si>
  <si>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</si>
  <si>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</si>
  <si>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</si>
  <si>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</si>
  <si>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</si>
  <si>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</si>
  <si>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</si>
  <si>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</si>
  <si>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</si>
  <si>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</si>
  <si>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</si>
  <si>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</si>
  <si>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</si>
  <si>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</si>
  <si>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</si>
  <si>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</si>
  <si>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</si>
  <si>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</si>
  <si>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</si>
  <si>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</si>
  <si>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</si>
  <si>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</si>
  <si>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</si>
  <si>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</si>
  <si>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</si>
  <si>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</si>
  <si>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</si>
  <si>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</si>
  <si>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</si>
  <si>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</si>
  <si>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</si>
  <si>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</si>
  <si>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</si>
  <si>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</si>
  <si>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</si>
  <si>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</si>
  <si>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</si>
  <si>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</si>
  <si>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</si>
  <si>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</si>
  <si>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</si>
  <si>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</si>
  <si>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</si>
  <si>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</si>
  <si>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</si>
  <si>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</si>
  <si>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</si>
  <si>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</si>
  <si>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</si>
  <si>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</si>
  <si>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</si>
  <si>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</si>
  <si>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</si>
  <si>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</si>
  <si>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</si>
  <si>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</si>
  <si>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</si>
  <si>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</si>
  <si>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</si>
  <si>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</si>
  <si>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</si>
  <si>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</si>
  <si>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</si>
  <si>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</si>
  <si>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</si>
  <si>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</si>
  <si>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</si>
  <si>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</si>
  <si>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</si>
  <si>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</si>
  <si>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</si>
  <si>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</si>
  <si>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</si>
  <si>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</si>
  <si>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</si>
  <si>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</si>
  <si>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</si>
  <si>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</si>
  <si>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</si>
  <si>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</si>
  <si>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</si>
  <si>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</si>
  <si>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</si>
  <si>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</si>
  <si>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</si>
  <si>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</si>
  <si>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</si>
  <si>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</si>
  <si>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</si>
  <si>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</si>
  <si>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</si>
  <si>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</si>
  <si>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</si>
  <si>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</si>
  <si>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</si>
  <si>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</si>
  <si>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</si>
  <si>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</si>
  <si>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</si>
  <si>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</si>
  <si>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</si>
  <si>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</si>
  <si>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</si>
  <si>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</si>
  <si>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</si>
  <si>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</si>
  <si>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</si>
  <si>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</si>
  <si>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</si>
  <si>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</si>
  <si>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</si>
  <si>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</si>
  <si>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</si>
  <si>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</si>
  <si>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</si>
  <si>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</si>
  <si>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</si>
  <si>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</si>
  <si>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</si>
  <si>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</si>
  <si>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</si>
  <si>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</si>
  <si>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</si>
  <si>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</si>
  <si>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</si>
  <si>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</si>
  <si>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</si>
  <si>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</si>
  <si>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</si>
  <si>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</si>
  <si>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</si>
  <si>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</si>
  <si>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</si>
  <si>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</si>
  <si>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</si>
  <si>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</si>
  <si>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</si>
  <si>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</si>
  <si>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</si>
  <si>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</si>
  <si>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</si>
  <si>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</si>
  <si>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</si>
  <si>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</si>
  <si>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</si>
  <si>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</si>
  <si>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</si>
  <si>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</si>
  <si>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</si>
  <si>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</si>
  <si>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</si>
  <si>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</si>
  <si>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</si>
  <si>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</si>
  <si>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</si>
  <si>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</si>
  <si>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</si>
  <si>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</si>
  <si>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</si>
  <si>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</si>
  <si>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</si>
  <si>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</si>
  <si>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</si>
  <si>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</si>
  <si>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</si>
  <si>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</si>
  <si>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</si>
  <si>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</si>
  <si>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</si>
  <si>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</si>
  <si>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</si>
  <si>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</si>
  <si>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</si>
  <si>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</si>
  <si>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</si>
  <si>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</si>
  <si>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</si>
  <si>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</si>
  <si>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</si>
  <si>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</si>
  <si>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</si>
  <si>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</si>
  <si>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</si>
  <si>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</si>
  <si>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</si>
  <si>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</si>
  <si>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</si>
  <si>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</si>
  <si>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</si>
  <si>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</si>
  <si>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</si>
  <si>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</si>
  <si>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</si>
  <si>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</si>
  <si>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</si>
  <si>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</si>
  <si>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</si>
  <si>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</si>
  <si>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</si>
  <si>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</si>
  <si>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</si>
  <si>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</si>
  <si>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</si>
  <si>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</si>
  <si>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</si>
  <si>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</si>
  <si>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</si>
  <si>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</si>
  <si>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</si>
  <si>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</si>
  <si>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</si>
  <si>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</si>
  <si>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</si>
  <si>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</si>
  <si>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</si>
  <si>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</si>
  <si>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</si>
  <si>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</si>
  <si>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</si>
  <si>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</si>
  <si>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</si>
  <si>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</si>
  <si>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</si>
  <si>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</si>
  <si>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</si>
  <si>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</si>
  <si>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</si>
  <si>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</si>
  <si>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</si>
  <si>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</si>
  <si>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</si>
  <si>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</si>
  <si>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</si>
  <si>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</si>
  <si>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</si>
  <si>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</si>
  <si>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</si>
  <si>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</si>
  <si>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</si>
  <si>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</si>
  <si>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</si>
  <si>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</si>
  <si>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</si>
  <si>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</si>
  <si>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</si>
  <si>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</si>
  <si>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</si>
  <si>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</si>
  <si>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</si>
  <si>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</si>
  <si>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</si>
  <si>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</si>
  <si>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</si>
  <si>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</si>
  <si>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</si>
  <si>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</si>
  <si>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</si>
  <si>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</si>
  <si>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</si>
  <si>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</si>
  <si>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</si>
  <si>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</si>
  <si>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</si>
  <si>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</si>
  <si>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</si>
  <si>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</si>
  <si>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</si>
  <si>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</si>
  <si>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</si>
  <si>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</si>
  <si>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</si>
  <si>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</si>
  <si>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</si>
  <si>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</si>
  <si>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</si>
  <si>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</si>
  <si>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</si>
  <si>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</si>
  <si>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</si>
  <si>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</si>
  <si>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</si>
  <si>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</si>
  <si>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</si>
  <si>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</si>
  <si>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</si>
  <si>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</si>
  <si>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</si>
  <si>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</si>
  <si>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</si>
  <si>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</si>
  <si>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</si>
  <si>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</si>
  <si>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</si>
  <si>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</si>
  <si>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</si>
  <si>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</si>
  <si>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</si>
  <si>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</si>
  <si>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</si>
  <si>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</si>
  <si>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</si>
  <si>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</si>
  <si>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</si>
  <si>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</si>
  <si>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</si>
  <si>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</si>
  <si>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</si>
  <si>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</si>
  <si>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</si>
  <si>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</si>
  <si>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</si>
  <si>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</si>
  <si>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</si>
  <si>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</si>
  <si>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</si>
  <si>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</si>
  <si>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</si>
  <si>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</si>
  <si>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</si>
  <si>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</si>
  <si>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</si>
  <si>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</si>
  <si>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</si>
  <si>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</si>
  <si>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</si>
  <si>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</si>
  <si>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</si>
  <si>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</si>
  <si>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</si>
  <si>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</si>
  <si>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</si>
  <si>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</si>
  <si>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</si>
  <si>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</si>
  <si>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</si>
  <si>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</si>
  <si>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</si>
  <si>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</si>
  <si>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</si>
  <si>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</si>
  <si>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</si>
  <si>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</si>
  <si>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</si>
  <si>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</si>
  <si>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</si>
  <si>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</si>
  <si>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</si>
  <si>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</si>
  <si>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</si>
  <si>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</si>
  <si>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</si>
  <si>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</si>
  <si>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</si>
  <si>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</si>
  <si>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</si>
  <si>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</si>
  <si>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</si>
  <si>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</si>
  <si>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</si>
  <si>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</si>
  <si>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</si>
  <si>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</si>
  <si>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</si>
  <si>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</si>
  <si>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</si>
  <si>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</si>
  <si>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</si>
  <si>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</si>
  <si>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</si>
  <si>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</si>
  <si>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</si>
  <si>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</si>
  <si>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</si>
  <si>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</si>
  <si>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</si>
  <si>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</si>
  <si>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</si>
  <si>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</si>
  <si>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</si>
  <si>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</si>
  <si>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</si>
  <si>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</si>
  <si>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</si>
  <si>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</si>
  <si>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</si>
  <si>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</si>
  <si>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</si>
  <si>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</si>
  <si>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</si>
  <si>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</si>
  <si>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</si>
  <si>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</si>
  <si>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</si>
  <si>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</si>
  <si>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</si>
  <si>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</si>
  <si>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</si>
  <si>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</si>
  <si>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</si>
  <si>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</si>
  <si>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</si>
  <si>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</si>
  <si>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</si>
  <si>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</si>
  <si>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</si>
  <si>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</si>
  <si>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</si>
  <si>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</si>
  <si>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</si>
  <si>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</si>
  <si>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</si>
  <si>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</si>
  <si>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</si>
  <si>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</si>
  <si>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</si>
  <si>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</si>
  <si>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</si>
  <si>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</si>
  <si>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</si>
  <si>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</si>
  <si>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</si>
  <si>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</si>
  <si>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</si>
  <si>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</si>
  <si>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</si>
  <si>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</si>
  <si>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</si>
  <si>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</si>
  <si>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</si>
  <si>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</si>
  <si>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</si>
  <si>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</si>
  <si>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</si>
  <si>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</si>
  <si>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</si>
  <si>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</si>
  <si>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</si>
  <si>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</si>
  <si>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</si>
  <si>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</si>
  <si>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</si>
  <si>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</si>
  <si>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</si>
  <si>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</si>
  <si>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</si>
  <si>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</si>
  <si>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</si>
  <si>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</si>
  <si>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</si>
  <si>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</si>
  <si>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</si>
  <si>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</si>
  <si>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</si>
  <si>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</si>
  <si>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</si>
  <si>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</si>
  <si>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</si>
  <si>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</si>
  <si>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</si>
  <si>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</si>
  <si>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</si>
  <si>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</si>
  <si>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</si>
  <si>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</si>
  <si>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</si>
  <si>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</si>
  <si>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</si>
  <si>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</si>
  <si>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</si>
  <si>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</si>
  <si>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</si>
  <si>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</si>
  <si>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</si>
  <si>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</si>
  <si>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</si>
  <si>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</si>
  <si>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</si>
  <si>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</si>
  <si>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</si>
  <si>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</si>
  <si>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</si>
  <si>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</si>
  <si>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</si>
  <si>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</si>
  <si>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</si>
  <si>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</si>
  <si>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</si>
  <si>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</si>
  <si>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</si>
  <si>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</si>
  <si>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</si>
  <si>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</si>
  <si>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</si>
  <si>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</si>
  <si>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</si>
  <si>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</si>
  <si>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</si>
  <si>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</si>
  <si>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</si>
  <si>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</si>
  <si>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</si>
  <si>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</si>
  <si>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</si>
  <si>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</si>
  <si>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</si>
  <si>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</si>
  <si>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</si>
  <si>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</si>
  <si>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</si>
  <si>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</si>
  <si>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</si>
  <si>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</si>
  <si>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</si>
  <si>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</si>
  <si>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</si>
  <si>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</si>
  <si>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</si>
  <si>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</si>
  <si>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</si>
  <si>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</si>
  <si>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</si>
  <si>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</si>
  <si>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</si>
  <si>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</si>
  <si>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</si>
  <si>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</si>
  <si>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</si>
  <si>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</si>
  <si>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</si>
  <si>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</si>
  <si>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</si>
  <si>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</si>
  <si>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</si>
  <si>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</si>
  <si>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</si>
  <si>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</si>
  <si>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</si>
  <si>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</si>
  <si>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</si>
  <si>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</si>
  <si>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</si>
  <si>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</si>
  <si>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</si>
  <si>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</si>
  <si>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</si>
  <si>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</si>
  <si>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</si>
  <si>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</si>
  <si>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</si>
  <si>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</si>
  <si>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</si>
  <si>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</si>
  <si>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</si>
  <si>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</si>
  <si>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</si>
  <si>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</si>
  <si>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</si>
  <si>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</si>
  <si>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</si>
  <si>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</si>
  <si>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</si>
  <si>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</si>
  <si>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</si>
  <si>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</si>
  <si>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</si>
  <si>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</si>
  <si>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</si>
  <si>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</si>
  <si>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</si>
  <si>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</si>
  <si>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</si>
  <si>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</si>
  <si>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</si>
  <si>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</si>
  <si>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</si>
  <si>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</si>
  <si>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</si>
  <si>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</si>
  <si>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</si>
  <si>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</si>
  <si>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</si>
  <si>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</si>
  <si>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</si>
  <si>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</si>
  <si>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</si>
  <si>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</si>
  <si>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</si>
  <si>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</si>
  <si>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</si>
  <si>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</si>
  <si>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</si>
  <si>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</si>
  <si>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</si>
  <si>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</si>
  <si>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</si>
  <si>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</si>
  <si>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</si>
  <si>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</si>
  <si>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</si>
  <si>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</si>
  <si>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</si>
  <si>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</si>
  <si>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</si>
  <si>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</si>
  <si>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</si>
  <si>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</si>
  <si>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</si>
  <si>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</si>
  <si>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</si>
  <si>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</si>
  <si>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</si>
  <si>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</si>
  <si>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</si>
  <si>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</si>
  <si>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</si>
  <si>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</si>
  <si>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</si>
  <si>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</si>
  <si>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</si>
  <si>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</si>
  <si>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</si>
  <si>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</si>
  <si>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</si>
  <si>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</si>
  <si>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</si>
  <si>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</si>
  <si>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</si>
  <si>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</si>
  <si>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</si>
  <si>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</si>
  <si>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</si>
  <si>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</si>
  <si>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</si>
  <si>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</si>
  <si>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</si>
  <si>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</si>
  <si>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</si>
  <si>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</si>
  <si>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</si>
  <si>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</si>
  <si>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</si>
  <si>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</si>
  <si>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</si>
  <si>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</si>
  <si>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</si>
  <si>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</si>
  <si>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</si>
  <si>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</si>
  <si>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</si>
  <si>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</si>
  <si>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</si>
  <si>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</si>
  <si>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</si>
  <si>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</si>
  <si>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</si>
  <si>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</si>
  <si>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</si>
  <si>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</si>
  <si>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</si>
  <si>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</si>
  <si>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</si>
  <si>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</si>
  <si>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</si>
  <si>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</si>
  <si>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</si>
  <si>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</si>
  <si>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</si>
  <si>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</si>
  <si>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</si>
  <si>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</si>
  <si>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</si>
  <si>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</si>
  <si>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</si>
  <si>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</si>
  <si>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</si>
  <si>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</si>
  <si>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</si>
  <si>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</si>
  <si>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</si>
  <si>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</si>
  <si>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</si>
  <si>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</si>
  <si>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</si>
  <si>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</si>
  <si>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</si>
  <si>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</si>
  <si>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</si>
  <si>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</si>
  <si>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</si>
  <si>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</si>
  <si>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</si>
  <si>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</si>
  <si>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</si>
  <si>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</si>
  <si>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</si>
  <si>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</si>
  <si>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</si>
  <si>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</si>
  <si>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</si>
  <si>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</si>
  <si>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</si>
  <si>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</si>
  <si>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</si>
  <si>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</si>
  <si>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</si>
  <si>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</si>
  <si>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</si>
  <si>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</si>
  <si>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</si>
  <si>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</si>
  <si>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</si>
  <si>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</si>
  <si>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</si>
  <si>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</si>
  <si>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</si>
  <si>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</si>
  <si>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</si>
  <si>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</si>
  <si>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</si>
  <si>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</si>
  <si>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</si>
  <si>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</si>
  <si>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</si>
  <si>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</si>
  <si>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</si>
  <si>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</si>
  <si>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</si>
  <si>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</si>
  <si>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</si>
  <si>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</si>
  <si>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</si>
  <si>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</si>
  <si>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</si>
  <si>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</si>
  <si>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</si>
  <si>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</si>
  <si>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</si>
  <si>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</si>
  <si>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</si>
  <si>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</si>
  <si>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</si>
  <si>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</si>
  <si>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</si>
  <si>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</si>
  <si>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</si>
  <si>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</si>
  <si>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</si>
  <si>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</si>
  <si>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</si>
  <si>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</si>
  <si>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</si>
  <si>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</si>
  <si>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</si>
  <si>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</si>
  <si>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</si>
  <si>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</si>
  <si>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</si>
  <si>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</si>
  <si>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</si>
  <si>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</si>
  <si>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</si>
  <si>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</si>
  <si>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</si>
  <si>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</si>
  <si>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</si>
  <si>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</si>
  <si>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</si>
  <si>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</si>
  <si>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</si>
  <si>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</si>
  <si>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</si>
  <si>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</si>
  <si>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</si>
  <si>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</si>
  <si>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</si>
  <si>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</si>
  <si>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</si>
  <si>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</si>
  <si>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</si>
  <si>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</si>
  <si>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</si>
  <si>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</si>
  <si>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</si>
  <si>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</si>
  <si>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</si>
  <si>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</si>
  <si>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</si>
  <si>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</si>
  <si>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</si>
  <si>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</si>
  <si>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</si>
  <si>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</si>
  <si>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</si>
  <si>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</si>
  <si>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</si>
  <si>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</si>
  <si>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</si>
  <si>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</si>
  <si>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</si>
  <si>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</si>
  <si>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</si>
  <si>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</si>
  <si>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</si>
  <si>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</si>
  <si>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</si>
  <si>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</si>
  <si>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</si>
  <si>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</si>
  <si>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</si>
  <si>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</si>
  <si>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</si>
  <si>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</si>
  <si>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</si>
  <si>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</si>
  <si>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</si>
  <si>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</si>
  <si>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</si>
  <si>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</si>
  <si>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</si>
  <si>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</si>
  <si>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</si>
  <si>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</si>
  <si>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</si>
  <si>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</si>
  <si>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</si>
  <si>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</si>
  <si>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</si>
  <si>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</si>
  <si>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</si>
  <si>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</si>
  <si>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</si>
  <si>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</si>
  <si>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</si>
  <si>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</si>
  <si>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</si>
  <si>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</si>
  <si>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</si>
  <si>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</si>
  <si>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</si>
  <si>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</si>
  <si>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</si>
  <si>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</si>
  <si>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</si>
  <si>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</si>
  <si>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</si>
  <si>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</si>
  <si>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</si>
  <si>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</si>
  <si>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</si>
  <si>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</si>
  <si>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</si>
  <si>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</si>
  <si>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</si>
  <si>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</si>
  <si>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</si>
  <si>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</si>
  <si>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</si>
  <si>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</si>
  <si>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</si>
  <si>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</si>
  <si>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</si>
  <si>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</si>
  <si>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</si>
  <si>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</si>
  <si>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</si>
  <si>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</si>
  <si>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</si>
  <si>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</si>
  <si>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</si>
  <si>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</si>
  <si>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</si>
  <si>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</si>
  <si>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</si>
  <si>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</si>
  <si>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</si>
  <si>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</si>
  <si>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</si>
  <si>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</si>
  <si>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</si>
  <si>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</si>
  <si>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</si>
  <si>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</si>
  <si>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</si>
  <si>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</si>
  <si>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</si>
  <si>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</si>
  <si>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</si>
  <si>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</si>
  <si>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</si>
  <si>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</si>
  <si>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</si>
  <si>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</si>
  <si>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</si>
  <si>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</si>
  <si>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</si>
  <si>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</si>
  <si>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</si>
  <si>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</si>
  <si>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</si>
  <si>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</si>
  <si>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</si>
  <si>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</si>
  <si>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</si>
  <si>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</si>
  <si>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</si>
  <si>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</si>
  <si>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</si>
  <si>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</si>
  <si>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</si>
  <si>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</si>
  <si>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</si>
  <si>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</si>
  <si>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</si>
  <si>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</si>
  <si>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</si>
  <si>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</si>
  <si>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</si>
  <si>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</si>
  <si>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</si>
  <si>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</si>
  <si>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</si>
  <si>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</si>
  <si>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</si>
  <si>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</si>
  <si>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</si>
  <si>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</si>
  <si>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</si>
  <si>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</si>
  <si>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</si>
  <si>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</si>
  <si>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</si>
  <si>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</si>
  <si>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</si>
  <si>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</si>
  <si>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</si>
  <si>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</si>
  <si>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</si>
  <si>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</si>
  <si>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</si>
  <si>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</si>
  <si>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</si>
  <si>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</si>
  <si>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</si>
  <si>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</si>
  <si>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</si>
  <si>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</si>
  <si>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</si>
  <si>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</si>
  <si>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</si>
  <si>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</si>
  <si>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</si>
  <si>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</si>
  <si>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</si>
  <si>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</si>
  <si>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</si>
  <si>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</si>
  <si>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</si>
  <si>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</si>
  <si>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</si>
  <si>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</si>
  <si>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</si>
  <si>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</si>
  <si>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</si>
  <si>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</si>
  <si>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</si>
  <si>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</si>
  <si>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</si>
  <si>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</si>
  <si>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</si>
  <si>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</si>
  <si>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</si>
  <si>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</si>
  <si>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</si>
  <si>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</si>
  <si>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</si>
  <si>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</si>
  <si>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</si>
  <si>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</si>
  <si>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</si>
  <si>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</si>
  <si>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</si>
  <si>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</si>
  <si>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</si>
  <si>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</si>
  <si>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</si>
  <si>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</si>
  <si>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</si>
  <si>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</si>
  <si>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</si>
  <si>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</si>
  <si>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</si>
  <si>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</si>
  <si>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</si>
  <si>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</si>
  <si>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</si>
  <si>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</si>
  <si>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</si>
  <si>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</si>
  <si>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</si>
  <si>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</si>
  <si>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</si>
  <si>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</si>
  <si>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</si>
  <si>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</si>
  <si>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</si>
  <si>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</si>
  <si>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</si>
  <si>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</si>
  <si>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</si>
  <si>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</si>
  <si>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</si>
  <si>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</si>
  <si>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</si>
  <si>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</si>
  <si>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</si>
  <si>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</si>
  <si>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</si>
  <si>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</si>
  <si>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</si>
  <si>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</si>
  <si>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</si>
  <si>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</si>
  <si>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</si>
  <si>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</si>
  <si>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</si>
  <si>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</si>
  <si>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</si>
  <si>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</si>
  <si>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</si>
  <si>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</si>
  <si>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</si>
  <si>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</si>
  <si>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</si>
  <si>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</si>
  <si>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</si>
  <si>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</si>
  <si>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</si>
  <si>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</si>
  <si>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</si>
  <si>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</si>
  <si>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</si>
  <si>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</si>
  <si>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</si>
  <si>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</si>
  <si>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</si>
  <si>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</si>
  <si>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</si>
  <si>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</si>
  <si>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</si>
  <si>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</si>
  <si>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</si>
  <si>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</si>
  <si>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</si>
  <si>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</si>
  <si>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</si>
  <si>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</si>
  <si>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</si>
  <si>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</si>
  <si>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</si>
  <si>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</si>
  <si>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</si>
  <si>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</si>
  <si>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</si>
  <si>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</si>
  <si>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</si>
  <si>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</si>
  <si>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</si>
  <si>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</si>
  <si>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</si>
  <si>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</si>
  <si>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</si>
  <si>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</si>
  <si>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</si>
  <si>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</si>
  <si>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</si>
  <si>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</si>
  <si>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</si>
  <si>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</si>
  <si>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</si>
  <si>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</si>
  <si>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</si>
  <si>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</si>
  <si>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</si>
  <si>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</si>
  <si>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</si>
  <si>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</si>
  <si>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</si>
  <si>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</si>
  <si>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</si>
  <si>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</si>
  <si>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</si>
  <si>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</si>
  <si>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</si>
  <si>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</si>
  <si>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</si>
  <si>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</si>
  <si>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</si>
  <si>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</si>
  <si>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</si>
  <si>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</si>
  <si>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</si>
  <si>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</si>
  <si>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</si>
  <si>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</si>
  <si>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</si>
  <si>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</si>
  <si>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</si>
  <si>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</si>
  <si>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</si>
  <si>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</si>
  <si>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</si>
  <si>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</si>
  <si>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</si>
  <si>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</si>
  <si>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</si>
  <si>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</si>
  <si>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</si>
  <si>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</si>
  <si>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</si>
  <si>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</si>
  <si>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</si>
  <si>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</si>
  <si>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</si>
  <si>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</si>
  <si>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</si>
  <si>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</si>
  <si>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</si>
  <si>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</si>
  <si>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</si>
  <si>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</si>
  <si>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</si>
  <si>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</si>
  <si>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</si>
  <si>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</si>
  <si>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</si>
  <si>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</si>
  <si>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</si>
  <si>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</si>
  <si>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</si>
  <si>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</si>
  <si>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</si>
  <si>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</si>
  <si>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</si>
  <si>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</si>
  <si>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</si>
  <si>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</si>
  <si>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</si>
  <si>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</si>
  <si>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</si>
  <si>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</si>
  <si>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</si>
  <si>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</si>
  <si>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</si>
  <si>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</si>
  <si>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</si>
  <si>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</si>
  <si>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</si>
  <si>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</si>
  <si>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</si>
  <si>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</si>
  <si>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</si>
  <si>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</si>
  <si>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</si>
  <si>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</si>
  <si>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</si>
  <si>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</si>
  <si>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</si>
  <si>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</si>
  <si>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</si>
  <si>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</si>
  <si>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</si>
  <si>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</si>
  <si>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</si>
  <si>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</si>
  <si>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</si>
  <si>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</si>
  <si>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</si>
  <si>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</si>
  <si>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</si>
  <si>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</si>
  <si>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</si>
  <si>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</si>
  <si>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</si>
  <si>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</si>
  <si>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</si>
  <si>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</si>
  <si>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</si>
  <si>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</si>
  <si>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</si>
  <si>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</si>
  <si>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</si>
  <si>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</si>
  <si>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</si>
  <si>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</si>
  <si>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</si>
  <si>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</si>
  <si>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</si>
  <si>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</si>
  <si>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</si>
  <si>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</si>
  <si>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</si>
  <si>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</si>
  <si>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</si>
  <si>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</si>
  <si>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</si>
  <si>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</si>
  <si>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</si>
  <si>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</si>
  <si>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</si>
  <si>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</si>
  <si>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</si>
  <si>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</si>
  <si>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</si>
  <si>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</si>
  <si>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</si>
  <si>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</si>
  <si>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</si>
  <si>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</si>
  <si>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</si>
  <si>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</si>
  <si>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</si>
  <si>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</si>
  <si>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</si>
  <si>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</si>
  <si>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</si>
  <si>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</si>
  <si>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</si>
  <si>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</si>
  <si>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</si>
  <si>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</si>
  <si>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</si>
  <si>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</si>
  <si>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</si>
  <si>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</si>
  <si>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</si>
  <si>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</si>
  <si>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</si>
  <si>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</si>
  <si>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</si>
  <si>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</si>
  <si>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</si>
  <si>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</si>
  <si>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</si>
  <si>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</si>
  <si>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</si>
  <si>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</si>
  <si>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</si>
  <si>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</si>
  <si>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</si>
  <si>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</si>
  <si>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</si>
  <si>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</si>
  <si>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</si>
  <si>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</si>
  <si>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</si>
  <si>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</si>
  <si>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</si>
  <si>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</si>
  <si>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</si>
  <si>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</si>
  <si>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</si>
  <si>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</si>
  <si>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</si>
  <si>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</si>
  <si>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</si>
  <si>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</si>
  <si>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</si>
  <si>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</si>
  <si>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</si>
  <si>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</si>
  <si>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</si>
  <si>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</si>
  <si>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</si>
  <si>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</si>
  <si>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</si>
  <si>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</si>
  <si>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</si>
  <si>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</si>
  <si>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</si>
  <si>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</si>
  <si>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</si>
  <si>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</si>
  <si>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</si>
  <si>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</si>
  <si>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</si>
  <si>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</si>
  <si>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</si>
  <si>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</si>
  <si>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</si>
  <si>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</si>
  <si>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</si>
  <si>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</si>
  <si>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</si>
  <si>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</si>
  <si>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</si>
  <si>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</si>
  <si>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</si>
  <si>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</si>
  <si>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</si>
  <si>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</si>
  <si>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</si>
  <si>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</si>
  <si>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</si>
  <si>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</si>
  <si>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</si>
  <si>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</si>
  <si>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</si>
  <si>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</si>
  <si>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</si>
  <si>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</si>
  <si>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</si>
  <si>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</si>
  <si>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</si>
  <si>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</si>
  <si>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</si>
  <si>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</si>
  <si>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</si>
  <si>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</si>
  <si>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</si>
  <si>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</si>
  <si>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</si>
  <si>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</si>
  <si>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</si>
  <si>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</si>
  <si>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</si>
  <si>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</si>
  <si>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</si>
  <si>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</si>
  <si>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</si>
  <si>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</si>
  <si>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</si>
  <si>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</si>
  <si>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</si>
  <si>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</si>
  <si>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</si>
  <si>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</si>
  <si>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</si>
  <si>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</si>
  <si>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</si>
  <si>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</si>
  <si>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</si>
  <si>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</si>
  <si>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</si>
  <si>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</si>
  <si>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</si>
  <si>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</si>
  <si>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</si>
  <si>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</si>
  <si>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</si>
  <si>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</si>
  <si>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</si>
  <si>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</si>
  <si>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</si>
  <si>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</si>
  <si>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</si>
  <si>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</si>
  <si>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</si>
  <si>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</si>
  <si>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</si>
  <si>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</si>
  <si>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</si>
  <si>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</si>
  <si>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</si>
  <si>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</si>
  <si>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</si>
  <si>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</si>
  <si>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</si>
  <si>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</si>
  <si>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</si>
  <si>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</si>
  <si>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</si>
  <si>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</si>
  <si>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</si>
  <si>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</si>
  <si>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</si>
  <si>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</si>
  <si>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</si>
  <si>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</si>
  <si>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</si>
  <si>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</si>
  <si>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</si>
  <si>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</si>
  <si>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</si>
  <si>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</si>
  <si>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</si>
  <si>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</si>
  <si>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</si>
  <si>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</si>
  <si>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</si>
  <si>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</si>
  <si>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</si>
  <si>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</si>
  <si>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</si>
  <si>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</si>
  <si>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</si>
  <si>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</si>
  <si>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</si>
  <si>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</si>
  <si>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</si>
  <si>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</si>
  <si>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</si>
  <si>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</si>
  <si>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</si>
  <si>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</si>
  <si>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</si>
  <si>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</si>
  <si>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</si>
  <si>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</si>
  <si>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</si>
  <si>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</si>
  <si>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</si>
  <si>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</si>
  <si>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</si>
  <si>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</si>
  <si>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</si>
  <si>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</si>
  <si>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</si>
  <si>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</si>
  <si>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</si>
  <si>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</si>
  <si>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</si>
  <si>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</si>
  <si>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</si>
  <si>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</si>
  <si>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</si>
  <si>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</si>
  <si>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</si>
  <si>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</si>
  <si>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</si>
  <si>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</si>
  <si>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</si>
  <si>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</si>
  <si>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</si>
  <si>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</si>
  <si>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</si>
  <si>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</si>
  <si>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</si>
  <si>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</si>
  <si>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</si>
  <si>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</si>
  <si>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</si>
  <si>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</si>
  <si>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</si>
  <si>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</si>
  <si>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</si>
  <si>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</si>
  <si>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</si>
  <si>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</si>
  <si>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</si>
  <si>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</si>
  <si>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</si>
  <si>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</si>
  <si>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</si>
  <si>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</si>
  <si>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</si>
  <si>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</si>
  <si>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</si>
  <si>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</si>
  <si>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</si>
  <si>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</si>
  <si>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</si>
  <si>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</si>
  <si>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</si>
  <si>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</si>
  <si>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</si>
  <si>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</si>
  <si>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</si>
  <si>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</si>
  <si>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</si>
  <si>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</si>
  <si>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</si>
  <si>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</si>
  <si>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</si>
  <si>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</si>
  <si>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</si>
  <si>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</si>
  <si>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</si>
  <si>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</si>
  <si>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</si>
  <si>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</si>
  <si>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</si>
  <si>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</si>
  <si>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</si>
  <si>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</si>
  <si>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</si>
  <si>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</si>
  <si>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</si>
  <si>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</si>
  <si>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</si>
  <si>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</si>
  <si>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</si>
  <si>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</si>
  <si>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</si>
  <si>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</si>
  <si>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</si>
  <si>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</si>
  <si>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</si>
  <si>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</si>
  <si>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</si>
  <si>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</si>
  <si>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</si>
  <si>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</si>
  <si>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</si>
  <si>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</si>
  <si>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</si>
  <si>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</si>
  <si>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</si>
  <si>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</si>
  <si>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</si>
  <si>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</si>
  <si>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</si>
  <si>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</si>
  <si>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</si>
  <si>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</si>
  <si>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</si>
  <si>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</si>
  <si>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</si>
  <si>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</si>
  <si>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</si>
  <si>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</si>
  <si>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</si>
  <si>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</si>
  <si>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</si>
  <si>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</si>
  <si>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</si>
  <si>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</si>
  <si>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</si>
  <si>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</si>
  <si>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</si>
  <si>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</si>
  <si>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</si>
  <si>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</si>
  <si>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</si>
  <si>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</si>
  <si>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</si>
  <si>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</si>
  <si>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</si>
  <si>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</si>
  <si>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</si>
  <si>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</si>
  <si>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</si>
  <si>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</si>
  <si>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</si>
  <si>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</si>
  <si>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</si>
  <si>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</si>
  <si>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</si>
  <si>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</si>
  <si>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</si>
  <si>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</si>
  <si>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</si>
  <si>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</si>
  <si>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</si>
  <si>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</si>
  <si>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</si>
  <si>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</si>
  <si>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</si>
  <si>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</si>
  <si>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</si>
  <si>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</si>
  <si>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</si>
  <si>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</si>
  <si>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</si>
  <si>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</si>
  <si>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</si>
  <si>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</si>
  <si>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</si>
  <si>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</si>
  <si>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</si>
  <si>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</si>
  <si>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</si>
  <si>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</si>
  <si>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</si>
  <si>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</si>
  <si>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</si>
  <si>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</si>
  <si>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</si>
  <si>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</si>
  <si>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</si>
  <si>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</si>
  <si>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</si>
  <si>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</si>
  <si>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</si>
  <si>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</si>
  <si>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</si>
  <si>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</si>
  <si>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</si>
  <si>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</si>
  <si>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</si>
  <si>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</si>
  <si>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</si>
  <si>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</si>
  <si>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</si>
  <si>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</si>
  <si>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</si>
  <si>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</si>
  <si>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</si>
  <si>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</si>
  <si>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</si>
  <si>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</si>
  <si>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</si>
  <si>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</si>
  <si>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</si>
  <si>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</si>
  <si>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</si>
  <si>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</si>
  <si>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</si>
  <si>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</si>
  <si>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</si>
  <si>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</si>
  <si>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</si>
  <si>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</si>
  <si>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</si>
  <si>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</si>
  <si>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</si>
  <si>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</si>
  <si>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</si>
  <si>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</si>
  <si>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</si>
  <si>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</si>
  <si>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</si>
  <si>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</si>
  <si>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</si>
  <si>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</si>
  <si>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</si>
  <si>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</si>
  <si>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</si>
  <si>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</si>
  <si>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</si>
  <si>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</si>
  <si>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</si>
  <si>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</si>
  <si>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</si>
  <si>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</si>
  <si>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</si>
  <si>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</si>
  <si>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</si>
  <si>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</si>
  <si>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</si>
  <si>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</si>
  <si>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</si>
  <si>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</si>
  <si>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</si>
  <si>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</si>
  <si>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</si>
  <si>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</si>
  <si>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</si>
  <si>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</si>
  <si>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</si>
  <si>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</si>
  <si>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</si>
  <si>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</si>
  <si>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</si>
  <si>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</si>
  <si>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</si>
  <si>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</si>
  <si>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</si>
  <si>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</si>
  <si>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</si>
  <si>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</si>
  <si>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</si>
  <si>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</si>
  <si>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</si>
  <si>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</si>
  <si>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</si>
  <si>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</si>
  <si>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</si>
  <si>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</si>
  <si>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</si>
  <si>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</si>
  <si>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</si>
  <si>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</si>
  <si>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</si>
  <si>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</si>
  <si>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</si>
  <si>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</si>
  <si>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</si>
  <si>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</si>
  <si>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</si>
  <si>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</si>
  <si>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</si>
  <si>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</si>
  <si>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</si>
  <si>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</si>
  <si>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</si>
  <si>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</si>
  <si>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</si>
  <si>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</si>
  <si>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</si>
  <si>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</si>
  <si>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</si>
  <si>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</si>
  <si>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</si>
  <si>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</si>
  <si>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</si>
  <si>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</si>
  <si>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</si>
  <si>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</si>
  <si>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</si>
  <si>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</si>
  <si>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</si>
  <si>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</si>
  <si>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</si>
  <si>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</si>
  <si>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</si>
  <si>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</si>
  <si>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</si>
  <si>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</si>
  <si>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</si>
  <si>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</si>
  <si>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</si>
  <si>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</si>
  <si>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</si>
  <si>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</si>
  <si>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</si>
  <si>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</si>
  <si>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</si>
  <si>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</si>
  <si>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</si>
  <si>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</si>
  <si>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</si>
  <si>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</si>
  <si>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</si>
  <si>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</si>
  <si>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</si>
  <si>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</si>
  <si>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</si>
  <si>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</si>
  <si>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</si>
  <si>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</si>
  <si>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</si>
  <si>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</si>
  <si>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</si>
  <si>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</si>
  <si>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</si>
  <si>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</si>
  <si>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</si>
  <si>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</si>
  <si>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</si>
  <si>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</si>
  <si>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</si>
  <si>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</si>
  <si>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</si>
  <si>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</si>
  <si>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</si>
  <si>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</si>
  <si>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</si>
  <si>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</si>
  <si>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</si>
  <si>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</si>
  <si>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</si>
  <si>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</si>
  <si>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</si>
  <si>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</si>
  <si>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</si>
  <si>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</si>
  <si>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</si>
  <si>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</si>
  <si>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</si>
  <si>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</si>
  <si>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</si>
  <si>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</si>
  <si>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</si>
  <si>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</si>
  <si>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</si>
  <si>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</si>
  <si>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</si>
  <si>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</si>
  <si>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</si>
  <si>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</si>
  <si>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</si>
  <si>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</si>
  <si>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</si>
  <si>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</si>
  <si>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</si>
  <si>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</si>
  <si>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</si>
  <si>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</si>
  <si>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</si>
  <si>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</si>
  <si>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</si>
  <si>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</si>
  <si>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</si>
  <si>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</si>
  <si>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</si>
  <si>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</si>
  <si>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</si>
  <si>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</si>
  <si>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</si>
  <si>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</si>
  <si>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</si>
  <si>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</si>
  <si>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</si>
  <si>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</si>
  <si>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</si>
  <si>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</si>
  <si>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</si>
  <si>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</si>
  <si>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</si>
  <si>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</si>
  <si>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</si>
  <si>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</si>
  <si>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</si>
  <si>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</si>
  <si>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</si>
  <si>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</si>
  <si>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</si>
  <si>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</si>
  <si>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</si>
  <si>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</si>
  <si>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</si>
  <si>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</si>
  <si>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</si>
  <si>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</si>
  <si>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</si>
  <si>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</si>
  <si>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</si>
  <si>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</si>
  <si>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</si>
  <si>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</si>
  <si>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</si>
  <si>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</si>
  <si>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</si>
  <si>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</si>
  <si>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</si>
  <si>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</si>
  <si>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</si>
  <si>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</si>
  <si>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</si>
  <si>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</si>
  <si>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</si>
  <si>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</si>
  <si>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</si>
  <si>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</si>
  <si>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</si>
  <si>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</si>
  <si>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</si>
  <si>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</si>
  <si>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</si>
  <si>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</si>
  <si>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</si>
  <si>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</si>
  <si>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</si>
  <si>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</si>
  <si>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</si>
  <si>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</si>
  <si>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</si>
  <si>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</si>
  <si>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</si>
  <si>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</si>
  <si>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</si>
  <si>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</si>
  <si>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</si>
  <si>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</si>
  <si>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</si>
  <si>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</si>
  <si>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</si>
  <si>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</si>
  <si>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</si>
  <si>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</si>
  <si>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</si>
  <si>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</si>
  <si>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</si>
  <si>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</si>
  <si>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</si>
  <si>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</si>
  <si>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</si>
  <si>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</si>
  <si>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</si>
  <si>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</si>
  <si>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</si>
  <si>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</si>
  <si>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</si>
  <si>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</si>
  <si>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</si>
  <si>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</si>
  <si>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</si>
  <si>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</si>
  <si>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</si>
  <si>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</si>
  <si>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</si>
  <si>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</si>
  <si>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</si>
  <si>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</si>
  <si>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</si>
  <si>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</si>
  <si>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</si>
  <si>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</si>
  <si>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</si>
  <si>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</si>
  <si>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</si>
  <si>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</si>
  <si>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</si>
  <si>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</si>
  <si>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</si>
  <si>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</si>
  <si>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</si>
  <si>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</si>
  <si>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</si>
  <si>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</si>
  <si>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</si>
  <si>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</si>
  <si>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</si>
  <si>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</si>
  <si>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</si>
  <si>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</si>
  <si>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</si>
  <si>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</si>
  <si>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</si>
  <si>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</si>
  <si>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</si>
  <si>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</si>
  <si>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</si>
  <si>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</si>
  <si>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</si>
  <si>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</si>
  <si>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</si>
  <si>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</si>
  <si>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</si>
  <si>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</si>
  <si>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</si>
  <si>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</si>
  <si>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</si>
  <si>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</si>
  <si>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</si>
  <si>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</si>
  <si>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</si>
  <si>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</si>
  <si>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</si>
  <si>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</si>
  <si>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</si>
  <si>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</si>
  <si>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</si>
  <si>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</si>
  <si>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</si>
  <si>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</si>
  <si>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</si>
  <si>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</si>
  <si>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</si>
  <si>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</si>
  <si>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</si>
  <si>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</si>
  <si>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</si>
  <si>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</si>
  <si>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</si>
  <si>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</si>
  <si>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</si>
  <si>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</si>
  <si>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</si>
  <si>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</si>
  <si>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</si>
  <si>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</si>
  <si>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</si>
  <si>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</si>
  <si>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</si>
  <si>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</si>
  <si>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</si>
  <si>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</si>
  <si>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</si>
  <si>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</si>
  <si>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</si>
  <si>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</si>
  <si>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</si>
  <si>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</si>
  <si>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</si>
  <si>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</si>
  <si>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</si>
  <si>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</si>
  <si>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</si>
  <si>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</si>
  <si>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</si>
  <si>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</si>
  <si>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</si>
  <si>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</si>
  <si>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</si>
  <si>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</si>
  <si>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</si>
  <si>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</si>
  <si>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</si>
  <si>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</si>
  <si>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</si>
  <si>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</si>
  <si>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</si>
  <si>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</si>
  <si>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</si>
  <si>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</si>
  <si>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</si>
  <si>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</si>
  <si>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</si>
  <si>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</si>
  <si>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</si>
  <si>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</si>
  <si>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</si>
  <si>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</si>
  <si>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</si>
  <si>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</si>
  <si>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</si>
  <si>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</si>
  <si>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</si>
  <si>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</si>
  <si>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</si>
  <si>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</si>
  <si>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</si>
  <si>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</si>
  <si>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</si>
  <si>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</si>
  <si>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</si>
  <si>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</si>
  <si>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</si>
  <si>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</si>
  <si>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</si>
  <si>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</si>
  <si>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</si>
  <si>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</si>
  <si>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</si>
  <si>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</si>
  <si>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</si>
  <si>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</si>
  <si>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</si>
  <si>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</si>
  <si>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</si>
  <si>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</si>
  <si>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</si>
  <si>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</si>
  <si>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</si>
  <si>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</si>
  <si>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</si>
  <si>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</si>
  <si>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</si>
  <si>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</si>
  <si>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</si>
  <si>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</si>
  <si>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</si>
  <si>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</si>
  <si>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</si>
  <si>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</si>
  <si>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</si>
  <si>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</si>
  <si>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</si>
  <si>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</si>
  <si>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</si>
  <si>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</si>
  <si>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</si>
  <si>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</si>
  <si>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</si>
  <si>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</si>
  <si>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</si>
  <si>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</si>
  <si>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</si>
  <si>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</si>
  <si>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</si>
  <si>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</si>
  <si>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</si>
  <si>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</si>
  <si>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</si>
  <si>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</si>
  <si>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</si>
  <si>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</si>
  <si>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</si>
  <si>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</si>
  <si>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</si>
  <si>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</si>
  <si>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</si>
  <si>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</si>
  <si>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</si>
  <si>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</si>
  <si>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</si>
  <si>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</si>
  <si>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</si>
  <si>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</si>
  <si>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</si>
  <si>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</si>
  <si>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</si>
  <si>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</si>
  <si>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</si>
  <si>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</si>
  <si>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</si>
  <si>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</si>
  <si>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</si>
  <si>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</si>
  <si>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</si>
  <si>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</si>
  <si>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</si>
  <si>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</si>
  <si>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</si>
  <si>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</si>
  <si>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</si>
  <si>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</si>
  <si>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</si>
  <si>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</si>
  <si>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</si>
  <si>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</si>
  <si>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</si>
  <si>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</si>
  <si>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</si>
  <si>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</si>
  <si>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</si>
  <si>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</si>
  <si>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</si>
  <si>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</si>
  <si>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</si>
  <si>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</si>
  <si>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</si>
  <si>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</si>
  <si>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</si>
  <si>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</si>
  <si>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</si>
  <si>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</si>
  <si>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</si>
  <si>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</si>
  <si>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</si>
  <si>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</si>
  <si>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</si>
  <si>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</si>
  <si>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</si>
  <si>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</si>
  <si>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</si>
  <si>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</si>
  <si>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</si>
  <si>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</si>
  <si>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</si>
  <si>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</si>
  <si>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</si>
  <si>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</si>
  <si>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</si>
  <si>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</si>
  <si>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</si>
  <si>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</si>
  <si>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</si>
  <si>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</si>
  <si>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</si>
  <si>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</si>
  <si>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</si>
  <si>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</si>
  <si>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</si>
  <si>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</si>
  <si>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</si>
  <si>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</si>
  <si>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</si>
  <si>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</si>
  <si>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</si>
  <si>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</si>
  <si>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</si>
  <si>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</si>
  <si>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</si>
  <si>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</si>
  <si>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</si>
  <si>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</si>
  <si>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</si>
  <si>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</si>
  <si>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</si>
  <si>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</si>
  <si>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</si>
  <si>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</si>
  <si>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</si>
  <si>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</si>
  <si>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</si>
  <si>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</si>
  <si>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</si>
  <si>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</si>
  <si>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</si>
  <si>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</si>
  <si>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</si>
  <si>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</si>
  <si>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</si>
  <si>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</si>
  <si>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</si>
  <si>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</si>
  <si>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</si>
  <si>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</si>
  <si>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</si>
  <si>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</si>
  <si>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</si>
  <si>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</si>
  <si>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</si>
  <si>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</si>
  <si>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</si>
  <si>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</si>
  <si>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</si>
  <si>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</si>
  <si>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</si>
  <si>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</si>
  <si>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</si>
  <si>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</si>
  <si>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</si>
  <si>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</si>
  <si>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</si>
  <si>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</si>
  <si>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</si>
  <si>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</si>
  <si>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</si>
  <si>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</si>
  <si>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</si>
  <si>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</si>
  <si>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</si>
  <si>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</si>
  <si>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</si>
  <si>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</si>
  <si>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</si>
  <si>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</si>
  <si>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</si>
  <si>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</si>
  <si>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</si>
  <si>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</si>
  <si>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</si>
  <si>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</si>
  <si>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</si>
  <si>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</si>
  <si>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</si>
  <si>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</si>
  <si>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</si>
  <si>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</si>
  <si>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</si>
  <si>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</si>
  <si>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</si>
  <si>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</si>
  <si>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</si>
  <si>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</si>
  <si>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</si>
  <si>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</si>
  <si>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</si>
  <si>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</si>
  <si>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</si>
  <si>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</si>
  <si>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</si>
  <si>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</si>
  <si>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</si>
  <si>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</si>
  <si>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</si>
  <si>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</si>
  <si>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</si>
  <si>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</si>
  <si>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</si>
  <si>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</si>
  <si>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</si>
  <si>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</si>
  <si>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</si>
  <si>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</si>
  <si>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</si>
  <si>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</si>
  <si>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</si>
  <si>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</si>
  <si>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</si>
  <si>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</si>
  <si>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</si>
  <si>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</si>
  <si>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</si>
  <si>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</si>
  <si>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</si>
  <si>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</si>
  <si>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</si>
  <si>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</si>
  <si>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</si>
  <si>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</si>
  <si>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</si>
  <si>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</si>
  <si>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</si>
  <si>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</si>
  <si>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</si>
  <si>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</si>
  <si>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</si>
  <si>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</si>
  <si>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</si>
  <si>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</si>
  <si>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</si>
  <si>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</si>
  <si>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</si>
  <si>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</si>
  <si>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</si>
  <si>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</si>
  <si>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</si>
  <si>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</si>
  <si>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</si>
  <si>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</si>
  <si>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</si>
  <si>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</si>
  <si>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</si>
  <si>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</si>
  <si>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</si>
  <si>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</si>
  <si>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</si>
  <si>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</si>
  <si>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</si>
  <si>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</si>
  <si>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</si>
  <si>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</si>
  <si>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</si>
  <si>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</si>
  <si>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</si>
  <si>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</si>
  <si>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</si>
  <si>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</si>
  <si>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</si>
  <si>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</si>
  <si>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</si>
  <si>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</si>
  <si>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</si>
  <si>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</si>
  <si>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</si>
  <si>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</si>
  <si>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</si>
  <si>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</si>
  <si>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</si>
  <si>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</si>
  <si>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</si>
  <si>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</si>
  <si>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</si>
  <si>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</si>
  <si>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</si>
  <si>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</si>
  <si>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</si>
  <si>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</si>
  <si>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</si>
  <si>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</si>
  <si>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</si>
  <si>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</si>
  <si>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</si>
  <si>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</si>
  <si>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</si>
  <si>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</si>
  <si>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</si>
  <si>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</si>
  <si>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</si>
  <si>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</si>
  <si>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</si>
  <si>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</si>
  <si>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</si>
  <si>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</si>
  <si>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</si>
  <si>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</si>
  <si>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</si>
  <si>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</si>
  <si>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</si>
  <si>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</si>
  <si>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</si>
  <si>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</si>
  <si>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</si>
  <si>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</si>
  <si>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</si>
  <si>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</si>
  <si>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</si>
  <si>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</si>
  <si>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</si>
  <si>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</si>
  <si>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</si>
  <si>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</si>
  <si>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</si>
  <si>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</si>
  <si>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</si>
  <si>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</si>
  <si>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</si>
  <si>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</si>
  <si>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</si>
  <si>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</si>
  <si>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</si>
  <si>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</si>
  <si>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</si>
  <si>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</si>
  <si>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</si>
  <si>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</si>
  <si>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</si>
  <si>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</si>
  <si>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</si>
  <si>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</si>
  <si>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</si>
  <si>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</si>
  <si>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</si>
  <si>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</si>
  <si>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</si>
  <si>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</si>
  <si>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</si>
  <si>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</si>
  <si>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</si>
  <si>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</si>
  <si>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</si>
  <si>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</si>
  <si>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</si>
  <si>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</si>
  <si>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</si>
  <si>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</si>
  <si>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</si>
  <si>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</si>
  <si>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</si>
  <si>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</si>
  <si>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</si>
  <si>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</si>
  <si>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</si>
  <si>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</si>
  <si>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</si>
  <si>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</si>
  <si>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</si>
  <si>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</si>
  <si>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</si>
  <si>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</si>
  <si>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</si>
  <si>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</si>
  <si>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</si>
  <si>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</si>
  <si>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</si>
  <si>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</si>
  <si>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</si>
  <si>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</si>
  <si>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</si>
  <si>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</si>
  <si>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</si>
  <si>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</si>
  <si>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</si>
  <si>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</si>
  <si>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</si>
  <si>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</si>
  <si>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</si>
  <si>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</si>
  <si>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</si>
  <si>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</si>
  <si>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</si>
  <si>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</si>
  <si>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</si>
  <si>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</si>
  <si>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</si>
  <si>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</si>
  <si>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</si>
  <si>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</si>
  <si>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</si>
  <si>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</si>
  <si>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</si>
  <si>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</si>
  <si>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</si>
  <si>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</si>
  <si>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</si>
  <si>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</si>
  <si>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</si>
  <si>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</si>
  <si>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</si>
  <si>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</si>
  <si>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</si>
  <si>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</si>
  <si>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</si>
  <si>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</si>
  <si>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</si>
  <si>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</si>
  <si>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</si>
  <si>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</si>
  <si>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</si>
  <si>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</si>
  <si>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</si>
  <si>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</si>
  <si>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</si>
  <si>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</si>
  <si>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</si>
  <si>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</si>
  <si>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</si>
  <si>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</si>
  <si>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</si>
  <si>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</si>
  <si>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</si>
  <si>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</si>
  <si>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</si>
  <si>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</si>
  <si>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</si>
  <si>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</si>
  <si>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</si>
  <si>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</si>
  <si>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</si>
  <si>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</si>
  <si>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</si>
  <si>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</si>
  <si>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</si>
  <si>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</si>
  <si>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</si>
  <si>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</si>
  <si>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</si>
  <si>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</si>
  <si>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</si>
  <si>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</si>
  <si>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</si>
  <si>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</si>
  <si>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</si>
  <si>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</si>
  <si>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</si>
  <si>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</si>
  <si>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</si>
  <si>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</si>
  <si>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</si>
  <si>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</si>
  <si>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</si>
  <si>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</si>
  <si>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</si>
  <si>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</si>
  <si>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</si>
  <si>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</si>
  <si>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</si>
  <si>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</si>
  <si>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</si>
  <si>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</si>
  <si>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</si>
  <si>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</si>
  <si>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</si>
  <si>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</si>
  <si>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</si>
  <si>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</si>
  <si>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</si>
  <si>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</si>
  <si>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</si>
  <si>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</si>
  <si>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</si>
  <si>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</si>
  <si>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</si>
  <si>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</si>
  <si>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</si>
  <si>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</si>
  <si>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</si>
  <si>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</si>
  <si>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</si>
  <si>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</si>
  <si>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</si>
  <si>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</si>
  <si>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</si>
  <si>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</si>
  <si>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</si>
  <si>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</si>
  <si>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</si>
  <si>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</si>
  <si>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</si>
  <si>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</si>
  <si>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</si>
  <si>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</si>
  <si>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</si>
  <si>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</si>
  <si>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</si>
  <si>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</si>
  <si>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</si>
  <si>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</si>
  <si>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</si>
  <si>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</si>
  <si>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</si>
  <si>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</si>
  <si>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</si>
  <si>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</si>
  <si>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</si>
  <si>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</si>
  <si>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</si>
  <si>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</si>
  <si>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</si>
  <si>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</si>
  <si>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</si>
  <si>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</si>
  <si>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</si>
  <si>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</si>
  <si>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</si>
  <si>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</si>
  <si>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</si>
  <si>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</si>
  <si>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</si>
  <si>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</si>
  <si>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</si>
  <si>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</si>
  <si>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</si>
  <si>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</si>
  <si>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</si>
  <si>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</si>
  <si>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</si>
  <si>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</si>
  <si>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</si>
  <si>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</si>
  <si>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</si>
  <si>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</si>
  <si>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</si>
  <si>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</si>
  <si>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</si>
  <si>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</si>
  <si>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</si>
  <si>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</si>
  <si>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</si>
  <si>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</si>
  <si>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</si>
  <si>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</si>
  <si>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</si>
  <si>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</si>
  <si>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</si>
  <si>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</si>
  <si>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</si>
  <si>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</si>
  <si>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</si>
  <si>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</si>
  <si>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</si>
  <si>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</si>
  <si>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</si>
  <si>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</si>
  <si>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</si>
  <si>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</si>
  <si>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</si>
  <si>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</si>
  <si>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</si>
  <si>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</si>
  <si>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</si>
  <si>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</si>
  <si>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</si>
  <si>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</si>
  <si>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</si>
  <si>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</si>
  <si>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</si>
  <si>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</si>
  <si>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</si>
  <si>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</si>
  <si>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</si>
  <si>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</si>
  <si>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</si>
  <si>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</si>
  <si>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</si>
  <si>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</si>
  <si>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</si>
  <si>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</si>
  <si>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</si>
  <si>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</si>
  <si>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</si>
  <si>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</si>
  <si>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</si>
  <si>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</si>
  <si>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</si>
  <si>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</si>
  <si>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</si>
  <si>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</si>
  <si>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</si>
  <si>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</si>
  <si>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</si>
  <si>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</si>
  <si>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</si>
  <si>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</si>
  <si>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</si>
  <si>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</si>
  <si>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</si>
  <si>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</si>
  <si>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</si>
  <si>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</si>
  <si>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</si>
  <si>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</si>
  <si>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</si>
  <si>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</si>
  <si>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</si>
  <si>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</si>
  <si>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</si>
  <si>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</si>
  <si>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</si>
  <si>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</si>
  <si>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</si>
  <si>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</si>
  <si>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</si>
  <si>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</si>
  <si>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</si>
  <si>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</si>
  <si>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</si>
  <si>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</si>
  <si>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</si>
  <si>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</si>
  <si>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</si>
  <si>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</si>
  <si>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</si>
  <si>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</si>
  <si>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</si>
  <si>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</si>
  <si>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</si>
  <si>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</si>
  <si>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</si>
  <si>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</si>
  <si>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</si>
  <si>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</si>
  <si>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</si>
  <si>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</si>
  <si>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</si>
  <si>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</si>
  <si>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</si>
  <si>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</si>
  <si>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</si>
  <si>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</si>
  <si>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</si>
  <si>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</si>
  <si>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</si>
  <si>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</si>
  <si>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</si>
  <si>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</si>
  <si>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</si>
  <si>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</si>
  <si>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</si>
  <si>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</si>
  <si>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</si>
  <si>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</si>
  <si>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</si>
  <si>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</si>
  <si>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</si>
  <si>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</si>
  <si>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</si>
  <si>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</si>
  <si>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</si>
  <si>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</si>
  <si>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</si>
  <si>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</si>
  <si>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</si>
  <si>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</si>
  <si>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</si>
  <si>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</si>
  <si>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</si>
  <si>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</si>
  <si>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</si>
  <si>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</si>
  <si>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</si>
  <si>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</si>
  <si>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</si>
  <si>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</si>
  <si>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</si>
  <si>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</si>
  <si>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</si>
  <si>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</si>
  <si>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</si>
  <si>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</si>
  <si>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</si>
  <si>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</si>
  <si>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</si>
  <si>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</si>
  <si>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</si>
  <si>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</si>
  <si>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</si>
  <si>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</si>
  <si>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</si>
  <si>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</si>
  <si>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</si>
  <si>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</si>
  <si>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</si>
  <si>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</si>
  <si>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</si>
  <si>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</si>
  <si>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</si>
  <si>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</si>
  <si>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</si>
  <si>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</si>
  <si>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</si>
  <si>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</si>
  <si>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</si>
  <si>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</si>
  <si>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</si>
  <si>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</si>
  <si>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</si>
  <si>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</si>
  <si>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</si>
  <si>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</si>
  <si>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</si>
  <si>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</si>
  <si>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</si>
  <si>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</si>
  <si>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</si>
  <si>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</si>
  <si>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</si>
  <si>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</si>
  <si>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</si>
  <si>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</si>
  <si>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</si>
  <si>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</si>
  <si>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</si>
  <si>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</si>
  <si>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</si>
  <si>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</si>
  <si>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</si>
  <si>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</si>
  <si>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</si>
  <si>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</si>
  <si>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</si>
  <si>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</si>
  <si>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</si>
  <si>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</si>
  <si>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</si>
  <si>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</si>
  <si>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</si>
  <si>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</si>
  <si>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</si>
  <si>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</si>
  <si>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</si>
  <si>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</si>
  <si>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</si>
  <si>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</si>
  <si>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</si>
  <si>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</si>
  <si>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</si>
  <si>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</si>
  <si>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</si>
  <si>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</si>
  <si>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</si>
  <si>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</si>
  <si>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</si>
  <si>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</si>
  <si>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</si>
  <si>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</si>
  <si>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</si>
  <si>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</si>
  <si>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</si>
  <si>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</si>
  <si>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</si>
  <si>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</si>
  <si>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</si>
  <si>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</si>
  <si>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</si>
  <si>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</si>
  <si>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</si>
  <si>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</si>
  <si>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</si>
  <si>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</si>
  <si>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</si>
  <si>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</si>
  <si>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</si>
  <si>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</si>
  <si>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</si>
  <si>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</si>
  <si>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</si>
  <si>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</si>
  <si>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</si>
  <si>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</si>
  <si>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</si>
  <si>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</si>
  <si>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</si>
  <si>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</si>
  <si>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</si>
  <si>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</si>
  <si>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</si>
  <si>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</si>
  <si>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</si>
  <si>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</si>
  <si>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</si>
  <si>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</si>
  <si>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</si>
  <si>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</si>
  <si>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</si>
  <si>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</si>
  <si>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</si>
  <si>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</si>
  <si>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</si>
  <si>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</si>
  <si>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</si>
  <si>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</si>
  <si>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</si>
  <si>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</si>
  <si>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</si>
  <si>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</si>
  <si>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</si>
  <si>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</si>
  <si>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</si>
  <si>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</si>
  <si>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</si>
  <si>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</si>
  <si>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</si>
  <si>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</si>
  <si>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</si>
  <si>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</si>
  <si>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</si>
  <si>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</si>
  <si>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</si>
  <si>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</si>
  <si>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</si>
  <si>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</si>
  <si>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</si>
  <si>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</si>
  <si>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</si>
  <si>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</si>
  <si>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</si>
  <si>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</si>
  <si>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</si>
  <si>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</si>
  <si>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</si>
  <si>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</si>
  <si>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</si>
  <si>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</si>
  <si>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</si>
  <si>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</si>
  <si>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</si>
  <si>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</si>
  <si>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</si>
  <si>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</si>
  <si>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</si>
  <si>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</si>
  <si>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</si>
  <si>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</si>
  <si>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</si>
  <si>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</si>
  <si>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</si>
  <si>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</si>
  <si>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</si>
  <si>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</si>
  <si>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</si>
  <si>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</si>
  <si>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</si>
  <si>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</si>
  <si>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</si>
  <si>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</si>
  <si>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</si>
  <si>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</si>
  <si>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</si>
  <si>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</si>
  <si>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</si>
  <si>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</si>
  <si>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</si>
  <si>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</si>
  <si>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</si>
  <si>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</si>
  <si>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</si>
  <si>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</si>
  <si>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</si>
  <si>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</si>
  <si>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</si>
  <si>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</si>
  <si>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</si>
  <si>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</si>
  <si>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</si>
  <si>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</si>
  <si>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</si>
  <si>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</si>
  <si>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</si>
  <si>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</si>
  <si>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</si>
  <si>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</si>
  <si>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</si>
  <si>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</si>
  <si>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</si>
  <si>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</si>
  <si>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</si>
  <si>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</si>
  <si>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</si>
  <si>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</si>
  <si>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</si>
  <si>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</si>
  <si>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</si>
  <si>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</si>
  <si>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</si>
  <si>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</si>
  <si>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</si>
  <si>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</si>
  <si>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</si>
  <si>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</si>
  <si>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</si>
  <si>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</si>
  <si>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</si>
  <si>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</si>
  <si>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</si>
  <si>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</si>
  <si>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</si>
  <si>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</si>
  <si>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</si>
  <si>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</si>
  <si>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</si>
  <si>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</si>
  <si>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</si>
  <si>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</si>
  <si>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</si>
  <si>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</si>
  <si>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</si>
  <si>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</si>
  <si>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</si>
  <si>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</si>
  <si>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</si>
  <si>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</si>
  <si>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</si>
  <si>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</si>
  <si>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</si>
  <si>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</si>
  <si>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</si>
  <si>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</si>
  <si>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</si>
  <si>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</si>
  <si>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</si>
  <si>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</si>
  <si>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</si>
  <si>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</si>
  <si>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</si>
  <si>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</si>
  <si>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</si>
  <si>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</si>
  <si>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</si>
  <si>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</si>
  <si>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</si>
  <si>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</si>
  <si>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</si>
  <si>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</si>
  <si>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</si>
  <si>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</si>
  <si>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</si>
  <si>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</si>
  <si>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</si>
  <si>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</si>
  <si>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</si>
  <si>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</si>
  <si>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</si>
  <si>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</si>
  <si>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</si>
  <si>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</si>
  <si>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</si>
  <si>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</si>
  <si>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</si>
  <si>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</si>
  <si>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</si>
  <si>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</si>
  <si>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</si>
  <si>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</si>
  <si>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</si>
  <si>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</si>
  <si>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</si>
  <si>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</si>
  <si>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</si>
  <si>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</si>
  <si>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</si>
  <si>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</si>
  <si>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</si>
  <si>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</si>
  <si>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</si>
  <si>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</si>
  <si>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</si>
  <si>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</si>
  <si>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</si>
  <si>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</si>
  <si>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</si>
  <si>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</si>
  <si>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</si>
  <si>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</si>
  <si>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</si>
  <si>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</si>
  <si>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</si>
  <si>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</si>
  <si>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</si>
  <si>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</si>
  <si>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</si>
  <si>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</si>
  <si>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</si>
  <si>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</si>
  <si>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</si>
  <si>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</si>
  <si>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</si>
  <si>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</si>
  <si>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</si>
  <si>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</si>
  <si>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</si>
  <si>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</si>
  <si>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</si>
  <si>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</si>
  <si>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</si>
  <si>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</si>
  <si>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</si>
  <si>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</si>
  <si>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</si>
  <si>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</si>
  <si>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</si>
  <si>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</si>
  <si>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</si>
  <si>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</si>
  <si>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</si>
  <si>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</si>
  <si>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</si>
  <si>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</si>
  <si>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</si>
  <si>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</si>
  <si>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</si>
  <si>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</si>
  <si>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</si>
  <si>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</si>
  <si>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</si>
  <si>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</si>
  <si>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</si>
  <si>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</si>
  <si>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</si>
  <si>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</si>
  <si>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</si>
  <si>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</si>
  <si>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</si>
  <si>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</si>
  <si>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</si>
  <si>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</si>
  <si>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</si>
  <si>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</si>
  <si>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</si>
  <si>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</si>
  <si>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</si>
  <si>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</si>
  <si>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</si>
  <si>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</si>
  <si>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</si>
  <si>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</si>
  <si>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</si>
  <si>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</si>
  <si>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</si>
  <si>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</si>
  <si>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</si>
  <si>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</si>
  <si>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</si>
  <si>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</si>
  <si>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</si>
  <si>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</si>
  <si>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</si>
  <si>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</si>
  <si>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</si>
  <si>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</si>
  <si>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</si>
  <si>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</si>
  <si>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</si>
  <si>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</si>
  <si>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</si>
  <si>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</si>
  <si>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</si>
  <si>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</si>
  <si>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</si>
  <si>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</si>
  <si>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</si>
  <si>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</si>
  <si>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</si>
  <si>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</si>
  <si>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</si>
  <si>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</si>
  <si>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</si>
  <si>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</si>
  <si>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</si>
  <si>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</si>
  <si>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</si>
  <si>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</si>
  <si>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</si>
  <si>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</si>
  <si>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</si>
  <si>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</si>
  <si>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</si>
  <si>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</si>
  <si>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</si>
  <si>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</si>
  <si>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</si>
  <si>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</si>
  <si>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</si>
  <si>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</si>
  <si>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</si>
  <si>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</si>
  <si>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</si>
  <si>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</si>
  <si>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</si>
  <si>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</si>
  <si>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</si>
  <si>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</si>
  <si>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</si>
  <si>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</si>
  <si>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</si>
  <si>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</si>
  <si>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</si>
  <si>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</si>
  <si>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</si>
  <si>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</si>
  <si>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</si>
  <si>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</si>
  <si>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</si>
  <si>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</si>
  <si>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</si>
  <si>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</si>
  <si>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</si>
  <si>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</si>
  <si>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</si>
  <si>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</si>
  <si>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</si>
  <si>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</si>
  <si>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</si>
  <si>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</si>
  <si>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</si>
  <si>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</si>
  <si>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</si>
  <si>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</si>
  <si>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</si>
  <si>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</si>
  <si>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</si>
  <si>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</si>
  <si>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</si>
  <si>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</si>
  <si>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</si>
  <si>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</si>
  <si>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</si>
  <si>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</si>
  <si>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</si>
  <si>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</si>
  <si>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</si>
  <si>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</si>
  <si>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</si>
  <si>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</si>
  <si>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</si>
  <si>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</si>
  <si>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</si>
  <si>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</si>
  <si>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</si>
  <si>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</si>
  <si>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</si>
  <si>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</si>
  <si>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</si>
  <si>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</si>
  <si>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</si>
  <si>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</si>
  <si>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</si>
  <si>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</si>
  <si>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</si>
  <si>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</si>
  <si>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</si>
  <si>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</si>
  <si>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</si>
  <si>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</si>
  <si>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</si>
  <si>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</si>
  <si>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</si>
  <si>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</si>
  <si>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</si>
  <si>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</si>
  <si>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</si>
  <si>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</si>
  <si>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</si>
  <si>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</si>
  <si>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</si>
  <si>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</si>
  <si>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</si>
  <si>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</si>
  <si>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</si>
  <si>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</si>
  <si>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</si>
  <si>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</si>
  <si>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</si>
  <si>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</si>
  <si>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</si>
  <si>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</si>
  <si>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</si>
  <si>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</si>
  <si>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</si>
  <si>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</si>
  <si>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</si>
  <si>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</si>
  <si>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</si>
  <si>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</si>
  <si>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</si>
  <si>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</si>
  <si>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</si>
  <si>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</si>
  <si>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</si>
  <si>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</si>
  <si>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</si>
  <si>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</si>
  <si>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</si>
  <si>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</si>
  <si>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</si>
  <si>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</si>
  <si>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</si>
  <si>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</si>
  <si>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</si>
  <si>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</si>
  <si>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</si>
  <si>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</si>
  <si>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</si>
  <si>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</si>
  <si>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</si>
  <si>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</si>
  <si>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</si>
  <si>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</si>
  <si>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</si>
  <si>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</si>
  <si>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</si>
  <si>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</si>
  <si>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</si>
  <si>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</si>
  <si>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</si>
  <si>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</si>
  <si>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</si>
  <si>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</si>
  <si>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</si>
  <si>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</si>
  <si>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</si>
  <si>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</si>
  <si>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</si>
  <si>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</si>
  <si>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</si>
  <si>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</si>
  <si>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</si>
  <si>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</si>
  <si>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</si>
  <si>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</si>
  <si>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</si>
  <si>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</si>
  <si>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</si>
  <si>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</si>
  <si>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</si>
  <si>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</si>
  <si>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</si>
  <si>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</si>
  <si>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</si>
  <si>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</si>
  <si>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</si>
  <si>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</si>
  <si>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</si>
  <si>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</si>
  <si>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</si>
  <si>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</si>
  <si>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</si>
  <si>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</si>
  <si>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</si>
  <si>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</si>
  <si>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</si>
  <si>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</si>
  <si>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</si>
  <si>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</si>
  <si>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</si>
  <si>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</si>
  <si>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</si>
  <si>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</si>
  <si>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</si>
  <si>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</si>
  <si>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</si>
  <si>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</si>
  <si>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</si>
  <si>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</si>
  <si>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</si>
  <si>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</si>
  <si>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</si>
  <si>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</si>
  <si>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</si>
  <si>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</si>
  <si>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</si>
  <si>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</si>
  <si>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</si>
  <si>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</si>
  <si>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</si>
  <si>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</si>
  <si>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</si>
  <si>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</si>
  <si>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</si>
  <si>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</si>
  <si>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</si>
  <si>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</si>
  <si>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</si>
  <si>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</si>
  <si>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</si>
  <si>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</si>
  <si>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</si>
  <si>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</si>
  <si>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</si>
  <si>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</si>
  <si>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</si>
  <si>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</si>
  <si>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</si>
  <si>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</si>
  <si>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</si>
  <si>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</si>
  <si>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</si>
  <si>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</si>
  <si>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</si>
  <si>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</si>
  <si>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</si>
  <si>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</si>
  <si>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</si>
  <si>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</si>
  <si>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</si>
  <si>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</si>
  <si>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</si>
  <si>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</si>
  <si>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</si>
  <si>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</si>
  <si>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</si>
  <si>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</si>
  <si>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</si>
  <si>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</si>
  <si>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</si>
  <si>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</si>
  <si>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</si>
  <si>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</si>
  <si>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</si>
  <si>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</si>
  <si>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</si>
  <si>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</si>
  <si>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</si>
  <si>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</si>
  <si>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</si>
  <si>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</si>
  <si>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</si>
  <si>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</si>
  <si>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</si>
  <si>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</si>
  <si>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</si>
  <si>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</si>
  <si>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</si>
  <si>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</si>
  <si>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</si>
  <si>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</si>
  <si>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</si>
  <si>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</si>
  <si>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</si>
  <si>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</si>
  <si>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</si>
  <si>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</si>
  <si>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</si>
  <si>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</si>
  <si>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</si>
  <si>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</si>
  <si>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</si>
  <si>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</si>
  <si>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</si>
  <si>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</si>
  <si>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</si>
  <si>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</si>
  <si>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</si>
  <si>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</si>
  <si>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</si>
  <si>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</si>
  <si>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</si>
  <si>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</si>
  <si>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</si>
  <si>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</si>
  <si>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</si>
  <si>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</si>
  <si>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</si>
  <si>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</si>
  <si>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</si>
  <si>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</si>
  <si>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</si>
  <si>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</si>
  <si>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</si>
  <si>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</si>
  <si>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</si>
  <si>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</si>
  <si>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</si>
  <si>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</si>
  <si>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</si>
  <si>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</si>
  <si>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</si>
  <si>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</si>
  <si>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</si>
  <si>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</si>
  <si>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</si>
  <si>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</si>
  <si>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</si>
  <si>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</si>
  <si>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</si>
  <si>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</si>
  <si>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</si>
  <si>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</si>
  <si>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</si>
  <si>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</si>
  <si>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</si>
  <si>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</si>
  <si>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</si>
  <si>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</si>
  <si>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</si>
  <si>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</si>
  <si>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</si>
  <si>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</si>
  <si>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</si>
  <si>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</si>
  <si>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</si>
  <si>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</si>
  <si>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</si>
  <si>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</si>
  <si>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</si>
  <si>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</si>
  <si>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</si>
  <si>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</si>
  <si>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</si>
  <si>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</si>
  <si>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</si>
  <si>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</si>
  <si>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</si>
  <si>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</si>
  <si>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</si>
  <si>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</si>
  <si>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</si>
  <si>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</si>
  <si>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</si>
  <si>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</si>
  <si>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</si>
  <si>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</si>
  <si>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</si>
  <si>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</si>
  <si>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</si>
  <si>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</si>
  <si>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</si>
  <si>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</si>
  <si>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</si>
  <si>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</si>
  <si>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</si>
  <si>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</si>
  <si>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</si>
  <si>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</si>
  <si>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</si>
  <si>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</si>
  <si>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</si>
  <si>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</si>
  <si>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</si>
  <si>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</si>
  <si>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</si>
  <si>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</si>
  <si>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</si>
  <si>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</si>
  <si>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</si>
  <si>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</si>
  <si>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</si>
  <si>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</si>
  <si>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</si>
  <si>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</si>
  <si>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</si>
  <si>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</si>
  <si>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</si>
  <si>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</si>
  <si>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</si>
  <si>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</si>
  <si>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</si>
  <si>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</si>
  <si>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</si>
  <si>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</si>
  <si>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</si>
  <si>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</si>
  <si>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</si>
  <si>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</si>
  <si>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</si>
  <si>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</si>
  <si>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</si>
  <si>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</si>
  <si>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</si>
  <si>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</si>
  <si>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</si>
  <si>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</si>
  <si>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</si>
  <si>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</si>
  <si>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</si>
  <si>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</si>
  <si>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</si>
  <si>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</si>
  <si>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</si>
  <si>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</si>
  <si>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</si>
  <si>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</si>
  <si>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</si>
  <si>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</si>
  <si>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</si>
  <si>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</si>
  <si>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</si>
  <si>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</si>
  <si>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</si>
  <si>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</si>
  <si>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</si>
  <si>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</si>
  <si>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</si>
  <si>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</si>
  <si>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</si>
  <si>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</si>
  <si>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</si>
  <si>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</si>
  <si>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</si>
  <si>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</si>
  <si>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</si>
  <si>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</si>
  <si>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</si>
  <si>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</si>
  <si>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</si>
  <si>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</si>
  <si>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</si>
  <si>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</si>
  <si>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</si>
  <si>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</si>
  <si>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</si>
  <si>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</si>
  <si>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</si>
  <si>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</si>
  <si>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</si>
  <si>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</si>
  <si>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</si>
  <si>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</si>
  <si>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</si>
  <si>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</si>
  <si>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</si>
  <si>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</si>
  <si>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</si>
  <si>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</si>
  <si>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</si>
  <si>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</si>
  <si>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</si>
  <si>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</si>
  <si>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</si>
  <si>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</si>
  <si>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</si>
  <si>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</si>
  <si>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</si>
  <si>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</si>
  <si>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</si>
  <si>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</si>
  <si>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</si>
  <si>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</si>
  <si>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</si>
  <si>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</si>
  <si>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</si>
  <si>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</si>
  <si>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</si>
  <si>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</si>
  <si>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</si>
  <si>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</si>
  <si>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</si>
  <si>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</si>
  <si>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</si>
  <si>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</si>
  <si>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</si>
  <si>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</si>
  <si>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</si>
  <si>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</si>
  <si>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</si>
  <si>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</si>
  <si>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</si>
  <si>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</si>
  <si>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</si>
  <si>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</si>
  <si>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</si>
  <si>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</si>
  <si>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</si>
  <si>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</si>
  <si>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</si>
  <si>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</si>
  <si>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</si>
  <si>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</si>
  <si>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</si>
  <si>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</si>
  <si>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</si>
  <si>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</si>
  <si>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</si>
  <si>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</si>
  <si>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</si>
  <si>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</si>
  <si>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</si>
  <si>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</si>
  <si>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</si>
  <si>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</si>
  <si>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</si>
  <si>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</si>
  <si>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</si>
  <si>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</si>
  <si>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</si>
  <si>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</si>
  <si>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</si>
  <si>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</si>
  <si>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</si>
  <si>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</si>
  <si>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</si>
  <si>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</si>
  <si>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</si>
  <si>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</si>
  <si>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</si>
  <si>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</si>
  <si>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</si>
  <si>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</si>
  <si>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</si>
  <si>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</si>
  <si>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</si>
  <si>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</si>
  <si>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</si>
  <si>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</si>
  <si>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</si>
  <si>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</si>
  <si>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</si>
  <si>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</si>
  <si>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</si>
  <si>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</si>
  <si>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</si>
  <si>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</si>
  <si>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</si>
  <si>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</si>
  <si>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</si>
  <si>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</si>
  <si>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</si>
  <si>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</si>
  <si>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</si>
  <si>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</si>
  <si>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</si>
  <si>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</si>
  <si>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</si>
  <si>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</si>
  <si>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</si>
  <si>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</si>
  <si>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</si>
  <si>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</si>
  <si>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</si>
  <si>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</si>
  <si>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</si>
  <si>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</si>
  <si>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</si>
  <si>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</si>
  <si>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</si>
  <si>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</si>
  <si>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</si>
  <si>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</si>
  <si>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</si>
  <si>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</si>
  <si>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</si>
  <si>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</si>
  <si>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</si>
  <si>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</si>
  <si>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</si>
  <si>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</si>
  <si>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</si>
  <si>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</si>
  <si>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</si>
  <si>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</si>
  <si>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</si>
  <si>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</si>
  <si>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</si>
  <si>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</si>
  <si>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</si>
  <si>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</si>
  <si>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</si>
  <si>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</si>
  <si>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</si>
  <si>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</si>
  <si>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</si>
  <si>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</si>
  <si>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</si>
  <si>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</si>
  <si>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</si>
  <si>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</si>
  <si>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</si>
  <si>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</si>
  <si>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</si>
  <si>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</si>
  <si>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</si>
  <si>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</si>
  <si>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</si>
  <si>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</si>
  <si>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</si>
  <si>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</si>
  <si>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</si>
  <si>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</si>
  <si>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</si>
  <si>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</si>
  <si>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</si>
  <si>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</si>
  <si>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</si>
  <si>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</si>
  <si>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</si>
  <si>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</si>
  <si>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</si>
  <si>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</si>
  <si>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</si>
  <si>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</si>
  <si>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</si>
  <si>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</si>
  <si>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</si>
  <si>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</si>
  <si>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</si>
  <si>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</si>
  <si>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</si>
  <si>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</si>
  <si>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</si>
  <si>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</si>
  <si>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</si>
  <si>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</si>
  <si>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</si>
  <si>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</si>
  <si>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</si>
  <si>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</si>
  <si>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</si>
  <si>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</si>
  <si>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</si>
  <si>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</si>
  <si>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</si>
  <si>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</si>
  <si>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</si>
  <si>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</si>
  <si>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</si>
  <si>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</si>
  <si>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</si>
  <si>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</si>
  <si>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</si>
  <si>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</si>
  <si>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</si>
  <si>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</si>
  <si>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</si>
  <si>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</si>
  <si>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</si>
  <si>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</si>
  <si>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</si>
  <si>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</si>
  <si>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</si>
  <si>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</si>
  <si>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</si>
  <si>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</si>
  <si>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</si>
  <si>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</si>
  <si>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</si>
  <si>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</si>
  <si>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</si>
  <si>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</si>
  <si>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</si>
  <si>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</si>
  <si>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</si>
  <si>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</si>
  <si>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</si>
  <si>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</si>
  <si>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</si>
  <si>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</si>
  <si>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</si>
  <si>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</si>
  <si>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</si>
  <si>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</si>
  <si>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</si>
  <si>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</si>
  <si>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</si>
  <si>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</si>
  <si>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</si>
  <si>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</si>
  <si>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</si>
  <si>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</si>
  <si>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</si>
  <si>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</si>
  <si>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</si>
  <si>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</si>
  <si>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</si>
  <si>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</si>
  <si>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</si>
  <si>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</si>
  <si>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</si>
  <si>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</si>
  <si>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</si>
  <si>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</si>
  <si>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</si>
  <si>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</si>
  <si>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</si>
  <si>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</si>
  <si>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</si>
  <si>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</si>
  <si>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</si>
  <si>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</si>
  <si>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</si>
  <si>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</si>
  <si>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</si>
  <si>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</si>
  <si>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</si>
  <si>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</si>
  <si>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</si>
  <si>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</si>
  <si>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</si>
  <si>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</si>
  <si>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</si>
  <si>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</si>
  <si>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</si>
  <si>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</si>
  <si>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</si>
  <si>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</si>
  <si>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</si>
  <si>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</si>
  <si>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</si>
  <si>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</si>
  <si>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</si>
  <si>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</si>
  <si>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</si>
  <si>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</si>
  <si>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</si>
  <si>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</si>
  <si>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</si>
  <si>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</si>
  <si>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</si>
  <si>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</si>
  <si>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</si>
  <si>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</si>
  <si>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</si>
  <si>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</si>
  <si>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</si>
  <si>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</si>
  <si>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</si>
  <si>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</si>
  <si>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</si>
  <si>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</si>
  <si>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</si>
  <si>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</si>
  <si>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</si>
  <si>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</si>
  <si>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</si>
  <si>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</si>
  <si>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</si>
  <si>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</si>
  <si>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</si>
  <si>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</si>
  <si>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</si>
  <si>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</si>
  <si>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</si>
  <si>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</si>
  <si>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</si>
  <si>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</si>
  <si>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</si>
  <si>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</si>
  <si>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</si>
  <si>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</si>
  <si>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</si>
  <si>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</si>
  <si>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</si>
  <si>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</si>
  <si>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</si>
  <si>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</si>
  <si>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</si>
  <si>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</si>
  <si>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</si>
  <si>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</si>
  <si>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</si>
  <si>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</si>
  <si>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</si>
  <si>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</si>
  <si>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</si>
  <si>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</si>
  <si>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</si>
  <si>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</si>
  <si>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</si>
  <si>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</si>
  <si>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</si>
  <si>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</si>
  <si>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</si>
  <si>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</si>
  <si>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</si>
  <si>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</si>
  <si>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</si>
  <si>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</si>
  <si>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</si>
  <si>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</si>
  <si>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</si>
  <si>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</si>
  <si>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</si>
  <si>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</si>
  <si>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</si>
  <si>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</si>
  <si>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</si>
  <si>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</si>
  <si>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</si>
  <si>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</si>
  <si>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</si>
  <si>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</si>
  <si>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</si>
  <si>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</si>
  <si>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</si>
  <si>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</si>
  <si>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</si>
  <si>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</si>
  <si>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</si>
  <si>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</si>
  <si>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</si>
  <si>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</si>
  <si>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</si>
  <si>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</si>
  <si>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</si>
  <si>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</si>
  <si>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</si>
  <si>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</si>
  <si>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</si>
  <si>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</si>
  <si>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</si>
  <si>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</si>
  <si>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</si>
  <si>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</si>
  <si>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</si>
  <si>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</si>
  <si>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</si>
  <si>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</si>
  <si>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</si>
  <si>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</si>
  <si>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</si>
  <si>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</si>
  <si>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</si>
  <si>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</si>
  <si>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</si>
  <si>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</si>
  <si>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</si>
  <si>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</si>
  <si>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</si>
  <si>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</si>
  <si>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</si>
  <si>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</si>
  <si>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</si>
  <si>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</si>
  <si>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</si>
  <si>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</si>
  <si>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</si>
  <si>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</si>
  <si>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</si>
  <si>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</si>
  <si>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</si>
  <si>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</si>
  <si>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</si>
  <si>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</si>
  <si>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</si>
  <si>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</si>
  <si>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</si>
  <si>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</si>
  <si>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</si>
  <si>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</si>
  <si>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</si>
  <si>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</si>
  <si>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</si>
  <si>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</si>
  <si>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</si>
  <si>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</si>
  <si>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</si>
  <si>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</si>
  <si>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</si>
  <si>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</si>
  <si>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</si>
  <si>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</si>
  <si>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</si>
  <si>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</si>
  <si>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</si>
  <si>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</si>
  <si>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</si>
  <si>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</si>
  <si>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</si>
  <si>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</si>
  <si>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</si>
  <si>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</si>
  <si>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</si>
  <si>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</si>
  <si>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</si>
  <si>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</si>
  <si>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</si>
  <si>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</si>
  <si>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</si>
  <si>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</si>
  <si>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</si>
  <si>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</si>
  <si>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</si>
  <si>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</si>
  <si>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</si>
  <si>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</si>
  <si>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</si>
  <si>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</si>
  <si>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</si>
  <si>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</si>
  <si>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</si>
  <si>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</si>
  <si>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</si>
  <si>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</si>
  <si>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</si>
  <si>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</si>
  <si>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</si>
  <si>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</si>
  <si>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</si>
  <si>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</si>
  <si>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</si>
  <si>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</si>
  <si>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</si>
  <si>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</si>
  <si>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</si>
  <si>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</si>
  <si>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</si>
  <si>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</si>
  <si>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</si>
  <si>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</si>
  <si>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</si>
  <si>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</si>
  <si>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</si>
  <si>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</si>
  <si>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</si>
  <si>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</si>
  <si>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</si>
  <si>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</si>
  <si>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</si>
  <si>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</si>
  <si>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</si>
  <si>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</si>
  <si>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</si>
  <si>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</si>
  <si>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</si>
  <si>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</si>
  <si>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</si>
  <si>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</si>
  <si>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</si>
  <si>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</si>
  <si>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</si>
  <si>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</si>
  <si>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</si>
  <si>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</si>
  <si>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</si>
  <si>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</si>
  <si>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</si>
  <si>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</si>
  <si>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</si>
  <si>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</si>
  <si>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</si>
  <si>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</si>
  <si>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</si>
  <si>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</si>
  <si>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</si>
  <si>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</si>
  <si>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</si>
  <si>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</si>
  <si>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</si>
  <si>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</si>
  <si>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</si>
  <si>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</si>
  <si>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</si>
  <si>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</si>
  <si>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</si>
  <si>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</si>
  <si>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</si>
  <si>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</si>
  <si>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</si>
  <si>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</si>
  <si>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</si>
  <si>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</si>
  <si>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</si>
  <si>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</si>
  <si>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</si>
  <si>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</si>
  <si>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</si>
  <si>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</si>
  <si>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</si>
  <si>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</si>
  <si>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</si>
  <si>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</si>
  <si>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</si>
  <si>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</si>
  <si>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</si>
  <si>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</si>
  <si>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</si>
  <si>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</si>
  <si>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</si>
  <si>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</si>
  <si>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</si>
  <si>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</si>
  <si>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</si>
  <si>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</si>
  <si>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</si>
  <si>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</si>
  <si>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</si>
  <si>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</si>
  <si>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</si>
  <si>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</si>
  <si>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</si>
  <si>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</si>
  <si>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</si>
  <si>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</si>
  <si>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</si>
  <si>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</si>
  <si>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</si>
  <si>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</si>
  <si>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</si>
  <si>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</si>
  <si>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</si>
  <si>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</si>
  <si>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</si>
  <si>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</si>
  <si>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</si>
  <si>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</si>
  <si>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</si>
  <si>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</si>
  <si>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</si>
  <si>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</si>
  <si>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</si>
  <si>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</si>
  <si>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</si>
  <si>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</si>
  <si>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</si>
  <si>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</si>
  <si>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</si>
  <si>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</si>
  <si>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</si>
  <si>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</si>
  <si>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</si>
  <si>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</si>
  <si>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</si>
  <si>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</si>
  <si>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</si>
  <si>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</si>
  <si>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</si>
  <si>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</si>
  <si>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</si>
  <si>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</si>
  <si>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</si>
  <si>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</si>
  <si>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</si>
  <si>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</si>
  <si>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</si>
  <si>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</si>
  <si>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</si>
  <si>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</si>
  <si>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</si>
  <si>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</si>
  <si>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</si>
  <si>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</si>
  <si>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</si>
  <si>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</si>
  <si>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</si>
  <si>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</si>
  <si>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</si>
  <si>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</si>
  <si>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</si>
  <si>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</si>
  <si>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</si>
  <si>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</si>
  <si>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</si>
  <si>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</si>
  <si>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</si>
  <si>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</si>
  <si>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</si>
  <si>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</si>
  <si>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</si>
  <si>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</si>
  <si>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</si>
  <si>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</si>
  <si>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</si>
  <si>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</si>
  <si>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</si>
  <si>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</si>
  <si>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</si>
  <si>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</si>
  <si>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</si>
  <si>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</si>
  <si>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</si>
  <si>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</si>
  <si>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</si>
  <si>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</si>
  <si>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</si>
  <si>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</si>
  <si>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</si>
  <si>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</si>
  <si>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</si>
  <si>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</si>
  <si>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</si>
  <si>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</si>
  <si>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</si>
  <si>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</si>
  <si>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</si>
  <si>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</si>
  <si>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</si>
  <si>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</si>
  <si>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</si>
  <si>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</si>
  <si>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</si>
  <si>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</si>
  <si>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</si>
  <si>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</si>
  <si>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</si>
  <si>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</si>
  <si>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</si>
  <si>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</si>
  <si>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</si>
  <si>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</si>
  <si>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</si>
  <si>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</si>
  <si>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</si>
  <si>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</si>
  <si>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</si>
  <si>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</si>
  <si>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</si>
  <si>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</si>
  <si>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</si>
  <si>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</si>
  <si>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</si>
  <si>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</si>
  <si>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</si>
  <si>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</si>
  <si>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</si>
  <si>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</si>
  <si>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</si>
  <si>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</si>
  <si>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</si>
  <si>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</si>
  <si>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</si>
  <si>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</si>
  <si>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</si>
  <si>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</si>
  <si>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</si>
  <si>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</si>
  <si>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</si>
  <si>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</si>
  <si>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</si>
  <si>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</si>
  <si>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</si>
  <si>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</si>
  <si>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</si>
  <si>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</si>
  <si>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</si>
  <si>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</si>
  <si>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</si>
  <si>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</si>
  <si>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</si>
  <si>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</si>
  <si>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</si>
  <si>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</si>
  <si>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</si>
  <si>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</si>
  <si>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</si>
  <si>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</si>
  <si>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</si>
  <si>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</si>
  <si>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</si>
  <si>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</si>
  <si>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</si>
  <si>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</si>
  <si>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</si>
  <si>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</si>
  <si>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</si>
  <si>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</si>
  <si>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</si>
  <si>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</si>
  <si>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</si>
  <si>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</si>
  <si>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</si>
  <si>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</si>
  <si>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</si>
  <si>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</si>
  <si>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</si>
  <si>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</si>
  <si>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</si>
  <si>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</si>
  <si>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</si>
  <si>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</si>
  <si>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</si>
  <si>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</si>
  <si>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</si>
  <si>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</si>
  <si>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</si>
  <si>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</si>
  <si>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</si>
  <si>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</si>
  <si>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</si>
  <si>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</si>
  <si>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</si>
  <si>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</si>
  <si>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</si>
  <si>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</si>
  <si>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</si>
  <si>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</si>
  <si>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</si>
  <si>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</si>
  <si>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</si>
  <si>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</si>
  <si>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</si>
  <si>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</si>
  <si>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</si>
  <si>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</si>
  <si>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</si>
  <si>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</si>
  <si>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</si>
  <si>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</si>
  <si>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</si>
  <si>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</si>
  <si>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</si>
  <si>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</si>
  <si>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</si>
  <si>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</si>
  <si>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</si>
  <si>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</si>
  <si>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</si>
  <si>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</si>
  <si>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</si>
  <si>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</si>
  <si>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</si>
  <si>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</si>
  <si>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</si>
  <si>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</si>
  <si>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</si>
  <si>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</si>
  <si>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</si>
  <si>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</si>
  <si>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</si>
  <si>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</si>
  <si>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</si>
  <si>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</si>
  <si>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</si>
  <si>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</si>
  <si>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</si>
  <si>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</si>
  <si>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</si>
  <si>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</si>
  <si>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</si>
  <si>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</si>
  <si>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</si>
  <si>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</si>
  <si>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</si>
  <si>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</si>
  <si>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</si>
  <si>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</si>
  <si>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</si>
  <si>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</si>
  <si>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</si>
  <si>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</si>
  <si>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</si>
  <si>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</si>
  <si>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</si>
  <si>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</si>
  <si>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</si>
  <si>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</si>
  <si>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</si>
  <si>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</si>
  <si>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</si>
  <si>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</si>
  <si>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</si>
  <si>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</si>
  <si>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</si>
  <si>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</si>
  <si>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</si>
  <si>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</si>
  <si>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</si>
  <si>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</si>
  <si>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</si>
  <si>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</si>
  <si>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</si>
  <si>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</si>
  <si>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</si>
  <si>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</si>
  <si>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</si>
  <si>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</si>
  <si>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</si>
  <si>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</si>
  <si>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</si>
  <si>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</si>
  <si>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</si>
  <si>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</si>
  <si>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</si>
  <si>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</si>
  <si>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</si>
  <si>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</si>
  <si>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</si>
  <si>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</si>
  <si>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</si>
  <si>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</si>
  <si>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</si>
  <si>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</si>
  <si>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</si>
  <si>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</si>
  <si>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</si>
  <si>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</si>
  <si>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</si>
  <si>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</si>
  <si>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</si>
  <si>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</si>
  <si>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</si>
  <si>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</si>
  <si>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</si>
  <si>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</si>
  <si>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</si>
  <si>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</si>
  <si>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</si>
  <si>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</si>
  <si>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</si>
  <si>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</si>
  <si>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</si>
  <si>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</si>
  <si>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</si>
  <si>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</si>
  <si>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</si>
  <si>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</si>
  <si>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</si>
  <si>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</si>
  <si>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</si>
  <si>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</si>
  <si>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</si>
  <si>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</si>
  <si>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</si>
  <si>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</si>
  <si>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</si>
  <si>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</si>
  <si>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</si>
  <si>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</si>
  <si>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</si>
  <si>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</si>
  <si>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</si>
  <si>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</si>
  <si>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</si>
  <si>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</si>
  <si>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</si>
  <si>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</si>
  <si>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</si>
  <si>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</si>
  <si>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</si>
  <si>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</si>
  <si>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</si>
  <si>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</si>
  <si>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</si>
  <si>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</si>
  <si>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</si>
  <si>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</si>
  <si>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</si>
  <si>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</si>
  <si>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</si>
  <si>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</si>
  <si>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</si>
  <si>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</si>
  <si>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</si>
  <si>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</si>
  <si>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</si>
  <si>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</si>
  <si>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</si>
  <si>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</si>
  <si>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</si>
  <si>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</si>
  <si>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</si>
  <si>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</si>
  <si>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</si>
  <si>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</si>
  <si>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</si>
  <si>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</si>
  <si>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</si>
  <si>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</si>
  <si>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</si>
  <si>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</si>
  <si>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</si>
  <si>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</si>
  <si>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</si>
  <si>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</si>
  <si>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</si>
  <si>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</si>
  <si>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</si>
  <si>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</si>
  <si>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</si>
  <si>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</si>
  <si>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</si>
  <si>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</si>
  <si>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</si>
  <si>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</si>
  <si>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</si>
  <si>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</si>
  <si>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</si>
  <si>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</si>
  <si>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</si>
  <si>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</si>
  <si>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</si>
  <si>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</si>
  <si>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</si>
  <si>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</si>
  <si>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</si>
  <si>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</si>
  <si>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</si>
  <si>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</si>
  <si>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</si>
  <si>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</si>
  <si>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</si>
  <si>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</si>
  <si>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</si>
  <si>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</si>
  <si>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</si>
  <si>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</si>
  <si>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</si>
  <si>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</si>
  <si>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</si>
  <si>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</si>
  <si>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</si>
  <si>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</si>
  <si>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</si>
  <si>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</si>
  <si>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</si>
  <si>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</si>
  <si>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</si>
  <si>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</si>
  <si>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</si>
  <si>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</si>
  <si>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</si>
  <si>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</si>
  <si>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</si>
  <si>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</si>
  <si>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</si>
  <si>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</si>
  <si>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</si>
  <si>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</si>
  <si>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</si>
  <si>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</si>
  <si>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</si>
  <si>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</si>
  <si>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</si>
  <si>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</si>
  <si>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</si>
  <si>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</si>
  <si>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</si>
  <si>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</si>
  <si>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</si>
  <si>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</si>
  <si>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</si>
  <si>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</si>
  <si>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</si>
  <si>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</si>
  <si>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</si>
  <si>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</si>
  <si>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</si>
  <si>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</si>
  <si>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</si>
  <si>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</si>
  <si>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</si>
  <si>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</si>
  <si>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</si>
  <si>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</si>
  <si>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</si>
  <si>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</si>
  <si>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</si>
  <si>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</si>
  <si>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</si>
  <si>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</si>
  <si>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</si>
  <si>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</si>
  <si>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</si>
  <si>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</si>
  <si>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</si>
  <si>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</si>
  <si>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</si>
  <si>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</si>
  <si>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</si>
  <si>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</si>
  <si>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</si>
  <si>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</si>
  <si>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</si>
  <si>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</si>
  <si>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</si>
  <si>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</si>
  <si>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</si>
  <si>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</si>
  <si>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</si>
  <si>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</si>
  <si>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</si>
  <si>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</si>
  <si>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</si>
  <si>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</si>
  <si>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</si>
  <si>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</si>
  <si>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</si>
  <si>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</si>
  <si>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</si>
  <si>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</si>
  <si>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</si>
  <si>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</si>
  <si>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</si>
  <si>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</si>
  <si>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</si>
  <si>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</si>
  <si>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</si>
  <si>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</si>
  <si>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</si>
  <si>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</si>
  <si>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</si>
  <si>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</si>
  <si>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</si>
  <si>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</si>
  <si>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</si>
  <si>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</si>
  <si>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</si>
  <si>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</si>
  <si>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</si>
  <si>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</si>
  <si>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</si>
  <si>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</si>
  <si>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</si>
  <si>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</si>
  <si>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</si>
  <si>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</si>
  <si>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</si>
  <si>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</si>
  <si>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</si>
  <si>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</si>
  <si>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</si>
  <si>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</si>
  <si>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</si>
  <si>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</si>
  <si>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</si>
  <si>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</si>
  <si>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</si>
  <si>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</si>
  <si>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</si>
  <si>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</si>
  <si>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</si>
  <si>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</si>
  <si>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</si>
  <si>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</si>
  <si>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</si>
  <si>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</si>
  <si>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</si>
  <si>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</si>
  <si>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</si>
  <si>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</si>
  <si>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</si>
  <si>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</si>
  <si>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</si>
  <si>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</si>
  <si>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</si>
  <si>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</si>
  <si>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</si>
  <si>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</si>
  <si>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</si>
  <si>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</si>
  <si>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</si>
  <si>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</si>
  <si>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</si>
  <si>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</si>
  <si>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</si>
  <si>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</si>
  <si>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</si>
  <si>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</si>
  <si>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</si>
  <si>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</si>
  <si>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</si>
  <si>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</si>
  <si>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</si>
  <si>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</si>
  <si>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</si>
  <si>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</si>
  <si>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</si>
  <si>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</si>
  <si>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</si>
  <si>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</si>
  <si>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</si>
  <si>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</si>
  <si>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</si>
  <si>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</si>
  <si>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</si>
  <si>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</si>
  <si>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</si>
  <si>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</si>
  <si>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</si>
  <si>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</si>
  <si>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</si>
  <si>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</si>
  <si>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</si>
  <si>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</si>
  <si>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</si>
  <si>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</si>
  <si>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</si>
  <si>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</si>
  <si>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</si>
  <si>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</si>
  <si>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</si>
  <si>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</si>
  <si>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</si>
  <si>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</si>
  <si>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</si>
  <si>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</si>
  <si>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</si>
  <si>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</si>
  <si>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</si>
  <si>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</si>
  <si>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</si>
  <si>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</si>
  <si>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</si>
  <si>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</si>
  <si>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</si>
  <si>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</si>
  <si>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</si>
  <si>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</si>
  <si>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</si>
  <si>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</si>
  <si>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</si>
  <si>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</si>
  <si>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</si>
  <si>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</si>
  <si>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</si>
  <si>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</si>
  <si>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</si>
  <si>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</si>
  <si>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</si>
  <si>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</si>
  <si>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</si>
  <si>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</si>
  <si>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</si>
  <si>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</si>
  <si>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</si>
  <si>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</si>
  <si>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</si>
  <si>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</si>
  <si>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</si>
  <si>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</si>
  <si>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</si>
  <si>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</si>
  <si>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</si>
  <si>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</si>
  <si>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</si>
  <si>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</si>
  <si>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</si>
  <si>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</si>
  <si>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</si>
  <si>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</si>
  <si>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</si>
  <si>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</si>
  <si>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</si>
  <si>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</si>
  <si>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</si>
  <si>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</si>
  <si>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</si>
  <si>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</si>
  <si>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</si>
  <si>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</si>
  <si>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</si>
  <si>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</si>
  <si>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</si>
  <si>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</si>
  <si>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</si>
  <si>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</si>
  <si>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</si>
  <si>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</si>
  <si>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</si>
  <si>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</si>
  <si>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</si>
  <si>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</si>
  <si>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</si>
  <si>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</si>
  <si>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</si>
  <si>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</si>
  <si>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</si>
  <si>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</si>
  <si>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</si>
  <si>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</si>
  <si>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</si>
  <si>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</si>
  <si>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</si>
  <si>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</si>
  <si>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</si>
  <si>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</si>
  <si>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</si>
  <si>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</si>
  <si>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</si>
  <si>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</si>
  <si>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</si>
  <si>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</si>
  <si>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</si>
  <si>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</si>
  <si>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</si>
  <si>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</si>
  <si>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</si>
  <si>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</si>
  <si>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</si>
  <si>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</si>
  <si>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</si>
  <si>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</si>
  <si>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</si>
  <si>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</si>
  <si>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</si>
  <si>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</si>
  <si>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</si>
  <si>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</si>
  <si>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</si>
  <si>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</si>
  <si>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</si>
  <si>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</si>
  <si>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</si>
  <si>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</si>
  <si>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</si>
  <si>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</si>
  <si>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</si>
  <si>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</si>
  <si>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</si>
  <si>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</si>
  <si>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</si>
  <si>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</si>
  <si>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</si>
  <si>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</si>
  <si>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</si>
  <si>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</si>
  <si>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</si>
  <si>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</si>
  <si>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</si>
  <si>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</si>
  <si>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</si>
  <si>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</si>
  <si>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</si>
  <si>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</si>
  <si>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</si>
  <si>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</si>
  <si>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</si>
  <si>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</si>
  <si>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</si>
  <si>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</si>
  <si>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</si>
  <si>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</si>
  <si>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</si>
  <si>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</si>
  <si>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</si>
  <si>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</si>
  <si>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</si>
  <si>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</si>
  <si>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</si>
  <si>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</si>
  <si>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</si>
  <si>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</si>
  <si>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</si>
  <si>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</si>
  <si>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</si>
  <si>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</si>
  <si>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</si>
  <si>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</si>
  <si>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</si>
  <si>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</si>
  <si>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</si>
  <si>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</si>
  <si>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</si>
  <si>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</si>
  <si>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</si>
  <si>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</si>
  <si>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</si>
  <si>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</si>
  <si>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</si>
  <si>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</si>
  <si>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</si>
  <si>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</si>
  <si>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</si>
  <si>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</si>
  <si>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</si>
  <si>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</si>
  <si>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</si>
  <si>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</si>
  <si>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</si>
  <si>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</si>
  <si>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</si>
  <si>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</si>
  <si>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</si>
  <si>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</si>
  <si>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</si>
  <si>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</si>
  <si>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</si>
  <si>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</si>
  <si>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</si>
  <si>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</si>
  <si>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</si>
  <si>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</si>
  <si>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</si>
  <si>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</si>
  <si>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</si>
  <si>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</si>
  <si>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</si>
  <si>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</si>
  <si>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</si>
  <si>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</si>
  <si>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</si>
  <si>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</si>
  <si>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</si>
  <si>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</si>
  <si>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</si>
  <si>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</si>
  <si>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</si>
  <si>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</si>
  <si>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</si>
  <si>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</si>
  <si>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</si>
  <si>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</si>
  <si>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</si>
  <si>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</si>
  <si>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</si>
  <si>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</si>
  <si>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</si>
  <si>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</si>
  <si>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</si>
  <si>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</si>
  <si>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</si>
  <si>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</si>
  <si>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</si>
  <si>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</si>
  <si>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</si>
  <si>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</si>
  <si>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</si>
  <si>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</si>
  <si>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</si>
  <si>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</si>
  <si>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</si>
  <si>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</si>
  <si>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</si>
  <si>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</si>
  <si>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</si>
  <si>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</si>
  <si>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</si>
  <si>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</si>
  <si>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</si>
  <si>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</si>
  <si>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</si>
  <si>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</si>
  <si>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</si>
  <si>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</si>
  <si>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</si>
  <si>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</si>
  <si>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</si>
  <si>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</si>
  <si>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</si>
  <si>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</si>
  <si>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</si>
  <si>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</si>
  <si>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</si>
  <si>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</si>
  <si>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</si>
  <si>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</si>
  <si>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</si>
  <si>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</si>
  <si>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</si>
  <si>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</si>
  <si>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</si>
  <si>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</si>
  <si>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</si>
  <si>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</si>
  <si>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</si>
  <si>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</si>
  <si>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</si>
  <si>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</si>
  <si>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</si>
  <si>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</si>
  <si>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</si>
  <si>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</si>
  <si>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</si>
  <si>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</si>
  <si>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</si>
  <si>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</si>
  <si>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</si>
  <si>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</si>
  <si>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</si>
  <si>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</si>
  <si>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</si>
  <si>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</si>
  <si>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</si>
  <si>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</si>
  <si>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</si>
  <si>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</si>
  <si>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</si>
  <si>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</si>
  <si>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</si>
  <si>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</si>
  <si>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</si>
  <si>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</si>
  <si>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</si>
  <si>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</si>
  <si>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</si>
  <si>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</si>
  <si>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</si>
  <si>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</si>
  <si>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</si>
  <si>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</si>
  <si>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</si>
  <si>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</si>
  <si>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</si>
  <si>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</si>
  <si>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</si>
  <si>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</si>
  <si>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</si>
  <si>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</si>
  <si>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</si>
  <si>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</si>
  <si>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</si>
  <si>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</si>
  <si>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</si>
  <si>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</si>
  <si>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</si>
  <si>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</si>
  <si>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</si>
  <si>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</si>
  <si>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</si>
  <si>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</si>
  <si>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</si>
  <si>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</si>
  <si>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</si>
  <si>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</si>
  <si>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</si>
  <si>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</si>
  <si>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</si>
  <si>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</si>
  <si>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</si>
  <si>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</si>
  <si>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</si>
  <si>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</si>
  <si>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</si>
  <si>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</si>
  <si>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</si>
  <si>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</si>
  <si>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</si>
  <si>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</si>
  <si>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</si>
  <si>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</si>
  <si>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</si>
  <si>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</si>
  <si>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</si>
  <si>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</si>
  <si>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</si>
  <si>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</si>
  <si>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</si>
  <si>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</si>
  <si>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</si>
  <si>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</si>
  <si>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</si>
  <si>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</si>
  <si>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</si>
  <si>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</si>
  <si>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</si>
  <si>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</si>
  <si>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</si>
  <si>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</si>
  <si>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</si>
  <si>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</si>
  <si>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</si>
  <si>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</si>
  <si>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</si>
  <si>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</si>
  <si>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</si>
  <si>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</si>
  <si>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</si>
  <si>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</si>
  <si>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</si>
  <si>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</si>
  <si>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</si>
  <si>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</si>
  <si>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</si>
  <si>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</si>
  <si>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</si>
  <si>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</si>
  <si>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</si>
  <si>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</si>
  <si>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</si>
  <si>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</si>
  <si>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</si>
  <si>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</si>
  <si>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</si>
  <si>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</si>
  <si>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</si>
  <si>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</si>
  <si>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</si>
  <si>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</si>
  <si>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</si>
  <si>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</si>
  <si>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</si>
  <si>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</si>
  <si>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</si>
  <si>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</si>
  <si>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</si>
  <si>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</si>
  <si>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</si>
  <si>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</si>
  <si>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</si>
  <si>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</si>
  <si>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</si>
  <si>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</si>
  <si>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</si>
  <si>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</si>
  <si>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</si>
  <si>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</si>
  <si>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</si>
  <si>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</si>
  <si>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</si>
  <si>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</si>
  <si>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</si>
  <si>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</si>
  <si>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</si>
  <si>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</si>
  <si>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</si>
  <si>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</si>
  <si>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</si>
  <si>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</si>
  <si>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</si>
  <si>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</si>
  <si>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</si>
  <si>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</si>
  <si>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</si>
  <si>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</si>
  <si>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</si>
  <si>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</si>
  <si>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</si>
  <si>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</si>
  <si>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</si>
  <si>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</si>
  <si>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</si>
  <si>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</si>
  <si>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</si>
  <si>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</si>
  <si>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</si>
  <si>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</si>
  <si>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</si>
  <si>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</si>
  <si>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</si>
  <si>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</si>
  <si>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</si>
  <si>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</si>
  <si>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</si>
  <si>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</si>
  <si>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</si>
  <si>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</si>
  <si>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</si>
  <si>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</si>
  <si>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</si>
  <si>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</si>
  <si>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</si>
  <si>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</si>
  <si>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</si>
  <si>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</si>
  <si>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</si>
  <si>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</si>
  <si>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</si>
  <si>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</si>
  <si>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</si>
  <si>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</si>
  <si>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</si>
  <si>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</si>
  <si>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</si>
  <si>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</si>
  <si>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</si>
  <si>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</si>
  <si>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</si>
  <si>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</si>
  <si>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</si>
  <si>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</si>
  <si>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</si>
  <si>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</si>
  <si>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</si>
  <si>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</si>
  <si>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</si>
  <si>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</si>
  <si>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</si>
  <si>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</si>
  <si>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</si>
  <si>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</si>
  <si>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</si>
  <si>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</si>
  <si>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</si>
  <si>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</si>
  <si>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</si>
  <si>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</si>
  <si>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</si>
  <si>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</si>
  <si>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</si>
  <si>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</si>
  <si>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</si>
  <si>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</si>
  <si>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</si>
  <si>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</si>
  <si>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</si>
  <si>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</si>
  <si>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</si>
  <si>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</si>
  <si>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</si>
  <si>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</si>
  <si>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</si>
  <si>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</si>
  <si>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</si>
  <si>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</si>
  <si>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</si>
  <si>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</si>
  <si>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</si>
  <si>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</si>
  <si>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</si>
  <si>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</si>
  <si>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</si>
  <si>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</si>
  <si>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</si>
  <si>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</si>
  <si>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</si>
  <si>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</si>
  <si>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</si>
  <si>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</si>
  <si>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</si>
  <si>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</si>
  <si>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</si>
  <si>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</si>
  <si>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</si>
  <si>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</si>
  <si>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</si>
  <si>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</si>
  <si>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</si>
  <si>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</si>
  <si>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</si>
  <si>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</si>
  <si>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</si>
  <si>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</si>
  <si>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</si>
  <si>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</si>
  <si>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</si>
  <si>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</si>
  <si>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</si>
  <si>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</si>
  <si>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</si>
  <si>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</si>
  <si>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</si>
  <si>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</si>
  <si>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</si>
  <si>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</si>
  <si>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</si>
  <si>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</si>
  <si>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</si>
  <si>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</si>
  <si>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</si>
  <si>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</si>
  <si>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</si>
  <si>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</si>
  <si>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</si>
  <si>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</si>
  <si>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</si>
  <si>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</si>
  <si>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</si>
  <si>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</si>
  <si>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</si>
  <si>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</si>
  <si>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</si>
  <si>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</si>
  <si>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</si>
  <si>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</si>
  <si>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</si>
  <si>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</si>
  <si>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</si>
  <si>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</si>
  <si>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</si>
  <si>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</si>
  <si>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</si>
  <si>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</si>
  <si>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</si>
  <si>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</si>
  <si>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</si>
  <si>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</si>
  <si>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</si>
  <si>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</si>
  <si>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</si>
  <si>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</si>
  <si>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</si>
  <si>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</si>
  <si>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</si>
  <si>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</si>
  <si>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</si>
  <si>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</si>
  <si>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</si>
  <si>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</si>
  <si>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</si>
  <si>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</si>
  <si>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</si>
  <si>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</si>
  <si>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</si>
  <si>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</si>
  <si>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</si>
  <si>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</si>
  <si>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</si>
  <si>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</si>
  <si>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</si>
  <si>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</si>
  <si>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</si>
  <si>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</si>
  <si>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</si>
  <si>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</si>
  <si>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</si>
  <si>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</si>
  <si>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</si>
  <si>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</si>
  <si>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</si>
  <si>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</si>
  <si>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</si>
  <si>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</si>
  <si>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</si>
  <si>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</si>
  <si>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</si>
  <si>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</si>
  <si>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</si>
  <si>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</si>
  <si>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</si>
  <si>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</si>
  <si>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</si>
  <si>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</si>
  <si>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</si>
  <si>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</si>
  <si>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</si>
  <si>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</si>
  <si>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</si>
  <si>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</si>
  <si>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</si>
  <si>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</si>
  <si>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</si>
  <si>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</si>
  <si>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</si>
  <si>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</si>
  <si>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</si>
  <si>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</si>
  <si>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</si>
  <si>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</si>
  <si>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</si>
  <si>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</si>
  <si>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</si>
  <si>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</si>
  <si>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</si>
  <si>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</si>
  <si>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</si>
  <si>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</si>
  <si>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</si>
  <si>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</si>
  <si>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</si>
  <si>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</si>
  <si>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</si>
  <si>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</si>
  <si>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</si>
  <si>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</si>
  <si>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</si>
  <si>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</si>
  <si>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</si>
  <si>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</si>
  <si>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</si>
  <si>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</si>
  <si>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</si>
  <si>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</si>
  <si>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</si>
  <si>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</si>
  <si>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</si>
  <si>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</si>
  <si>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</si>
  <si>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</si>
  <si>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</si>
  <si>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</si>
  <si>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</si>
  <si>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</si>
  <si>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</si>
  <si>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</si>
  <si>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</si>
  <si>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</si>
  <si>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</si>
  <si>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</si>
  <si>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</si>
  <si>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</si>
  <si>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</si>
  <si>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</si>
  <si>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</si>
  <si>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</si>
  <si>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</si>
  <si>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</si>
  <si>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</si>
  <si>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</si>
  <si>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</si>
  <si>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</si>
  <si>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</si>
  <si>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</si>
  <si>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</si>
  <si>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</si>
  <si>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</si>
  <si>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</si>
  <si>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</si>
  <si>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</si>
  <si>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</si>
  <si>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</si>
  <si>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</si>
  <si>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</si>
  <si>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</si>
  <si>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</si>
  <si>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</si>
  <si>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</si>
  <si>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</si>
  <si>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</si>
  <si>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</si>
  <si>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</si>
  <si>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</si>
  <si>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</si>
  <si>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</si>
  <si>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</si>
  <si>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</si>
  <si>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</si>
  <si>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</si>
  <si>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</si>
  <si>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</si>
  <si>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</si>
  <si>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</si>
  <si>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</si>
  <si>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</si>
  <si>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</si>
  <si>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</si>
  <si>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</si>
  <si>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</si>
  <si>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</si>
  <si>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</si>
  <si>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</si>
  <si>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</si>
  <si>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</si>
  <si>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</si>
  <si>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</si>
  <si>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</si>
  <si>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</si>
  <si>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</si>
  <si>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</si>
  <si>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</si>
  <si>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</si>
  <si>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</si>
  <si>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</si>
  <si>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</si>
  <si>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</si>
  <si>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</si>
  <si>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</si>
  <si>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</si>
  <si>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</si>
  <si>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</si>
  <si>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</si>
  <si>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</si>
  <si>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</si>
  <si>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</si>
  <si>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</si>
  <si>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</si>
  <si>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</si>
  <si>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</si>
  <si>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</si>
  <si>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</si>
  <si>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</si>
  <si>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</si>
  <si>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</si>
  <si>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</si>
  <si>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</si>
  <si>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</si>
  <si>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</si>
  <si>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</si>
  <si>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</si>
  <si>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</si>
  <si>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</si>
  <si>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</si>
  <si>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</si>
  <si>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</si>
  <si>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</si>
  <si>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</si>
  <si>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</si>
  <si>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</si>
  <si>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</si>
  <si>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</si>
  <si>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</si>
  <si>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</si>
  <si>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</si>
  <si>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</si>
  <si>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</si>
  <si>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</si>
  <si>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</si>
  <si>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</si>
  <si>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</si>
  <si>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</si>
  <si>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</si>
  <si>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</si>
  <si>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</si>
  <si>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</si>
  <si>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</si>
  <si>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</si>
  <si>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</si>
  <si>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</si>
  <si>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</si>
  <si>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</si>
  <si>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</si>
  <si>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</si>
  <si>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</si>
  <si>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</si>
  <si>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</si>
  <si>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</si>
  <si>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</si>
  <si>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</si>
  <si>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</si>
  <si>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</si>
  <si>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</si>
  <si>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</si>
  <si>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</si>
  <si>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</si>
  <si>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</si>
  <si>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</si>
  <si>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</si>
  <si>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</si>
  <si>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</si>
  <si>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</si>
  <si>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</si>
  <si>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</si>
  <si>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</si>
  <si>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</si>
  <si>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</si>
  <si>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</si>
  <si>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</si>
  <si>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</si>
  <si>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</si>
  <si>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</si>
  <si>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</si>
  <si>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</si>
  <si>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</si>
  <si>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</si>
  <si>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</si>
  <si>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</si>
  <si>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</si>
  <si>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</si>
  <si>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</si>
  <si>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</si>
  <si>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</si>
  <si>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</si>
  <si>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</si>
  <si>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</si>
  <si>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</si>
  <si>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</si>
  <si>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</si>
  <si>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</si>
  <si>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</si>
  <si>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</si>
  <si>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</si>
  <si>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</si>
  <si>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</si>
  <si>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</si>
  <si>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</si>
  <si>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</si>
  <si>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</si>
  <si>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</si>
  <si>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</si>
  <si>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</si>
  <si>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</si>
  <si>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</si>
  <si>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</si>
  <si>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</si>
  <si>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</si>
  <si>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</si>
  <si>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</si>
  <si>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</si>
  <si>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</si>
  <si>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</si>
  <si>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</si>
  <si>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</si>
  <si>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</si>
  <si>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</si>
  <si>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</si>
  <si>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</si>
  <si>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</si>
  <si>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</si>
  <si>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</si>
  <si>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</si>
  <si>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</si>
  <si>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</si>
  <si>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</si>
  <si>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</si>
  <si>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</si>
  <si>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</si>
  <si>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</si>
  <si>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</si>
  <si>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</si>
  <si>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</si>
  <si>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</si>
  <si>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</si>
  <si>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</si>
  <si>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</si>
  <si>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</si>
  <si>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</si>
  <si>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</si>
  <si>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</si>
  <si>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</si>
  <si>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</si>
  <si>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</si>
  <si>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</si>
  <si>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</si>
  <si>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</si>
  <si>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</si>
  <si>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</si>
  <si>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</si>
  <si>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</si>
  <si>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</si>
  <si>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</si>
  <si>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</si>
  <si>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</si>
  <si>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</si>
  <si>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</si>
  <si>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</si>
  <si>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</si>
  <si>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</si>
  <si>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</si>
  <si>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</si>
  <si>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</si>
  <si>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</si>
  <si>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</si>
  <si>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</si>
  <si>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</si>
  <si>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</si>
  <si>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</si>
  <si>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</si>
  <si>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</si>
  <si>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</si>
  <si>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</si>
  <si>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</si>
  <si>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</si>
  <si>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</si>
  <si>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</si>
  <si>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</si>
  <si>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</si>
  <si>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</si>
  <si>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</si>
  <si>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</si>
  <si>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</si>
  <si>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</si>
  <si>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</si>
  <si>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</si>
  <si>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</si>
  <si>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</si>
  <si>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</si>
  <si>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</si>
  <si>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</si>
  <si>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</si>
  <si>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</si>
  <si>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</si>
  <si>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</si>
  <si>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</si>
  <si>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</si>
  <si>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</si>
  <si>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</si>
  <si>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</si>
  <si>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</si>
  <si>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</si>
  <si>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</si>
  <si>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</si>
  <si>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</si>
  <si>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</si>
  <si>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</si>
  <si>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</si>
  <si>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</si>
  <si>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</si>
  <si>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</si>
  <si>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</si>
  <si>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</si>
  <si>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</si>
  <si>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</si>
  <si>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</si>
  <si>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</si>
  <si>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</si>
  <si>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</si>
  <si>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</si>
  <si>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</si>
  <si>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</si>
  <si>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</si>
  <si>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</si>
  <si>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</si>
  <si>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</si>
  <si>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</si>
  <si>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</si>
  <si>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</si>
  <si>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</si>
  <si>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</si>
  <si>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</si>
  <si>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</si>
  <si>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</si>
  <si>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</si>
  <si>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</si>
  <si>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</si>
  <si>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</si>
  <si>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</si>
  <si>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</si>
  <si>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</si>
  <si>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</si>
  <si>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</si>
  <si>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</si>
  <si>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</si>
  <si>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</si>
  <si>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</si>
  <si>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</si>
  <si>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</si>
  <si>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</si>
  <si>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</si>
  <si>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</si>
  <si>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</si>
  <si>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</si>
  <si>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</si>
  <si>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</si>
  <si>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</si>
  <si>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</si>
  <si>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</si>
  <si>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</si>
  <si>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</si>
  <si>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</si>
  <si>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</si>
  <si>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</si>
  <si>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</si>
  <si>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</si>
  <si>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</si>
  <si>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</si>
  <si>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</si>
  <si>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</si>
  <si>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</si>
  <si>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</si>
  <si>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</si>
  <si>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</si>
  <si>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</si>
  <si>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</si>
  <si>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</si>
  <si>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</si>
  <si>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</si>
  <si>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</si>
  <si>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</si>
  <si>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</si>
  <si>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</si>
  <si>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</si>
  <si>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</si>
  <si>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</si>
  <si>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</si>
  <si>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</si>
  <si>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</si>
  <si>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</si>
  <si>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</si>
  <si>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</si>
  <si>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</si>
  <si>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</si>
  <si>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</si>
  <si>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</si>
  <si>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</si>
  <si>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</si>
  <si>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</si>
  <si>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</si>
  <si>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</si>
  <si>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</si>
  <si>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</si>
  <si>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</si>
  <si>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</si>
  <si>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</si>
  <si>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</si>
  <si>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</si>
  <si>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</si>
  <si>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</si>
  <si>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</si>
  <si>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</si>
  <si>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</si>
  <si>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</si>
  <si>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</si>
  <si>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</si>
  <si>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</si>
  <si>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</si>
  <si>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</si>
  <si>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</si>
  <si>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</si>
  <si>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</si>
  <si>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</si>
  <si>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</si>
  <si>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</si>
  <si>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</si>
  <si>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</si>
  <si>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</si>
  <si>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</si>
  <si>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</si>
  <si>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</si>
  <si>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</si>
  <si>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</si>
  <si>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</si>
  <si>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</si>
  <si>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</si>
  <si>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</si>
  <si>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</si>
  <si>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</si>
  <si>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</si>
  <si>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</si>
  <si>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</si>
  <si>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</si>
  <si>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</si>
  <si>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</si>
  <si>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</si>
  <si>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</si>
  <si>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</si>
  <si>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</si>
  <si>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</si>
  <si>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</si>
  <si>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</si>
  <si>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</si>
  <si>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</si>
  <si>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</si>
  <si>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</si>
  <si>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</si>
  <si>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</si>
  <si>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</si>
  <si>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</si>
  <si>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</si>
  <si>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</si>
  <si>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</si>
  <si>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</si>
  <si>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</si>
  <si>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</si>
  <si>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</si>
  <si>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</si>
  <si>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</si>
  <si>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</si>
  <si>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</si>
  <si>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</si>
  <si>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</si>
  <si>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</si>
  <si>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</si>
  <si>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</si>
  <si>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</si>
  <si>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</si>
  <si>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</si>
  <si>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</si>
  <si>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</si>
  <si>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</si>
  <si>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</si>
  <si>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</si>
  <si>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</si>
  <si>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</si>
  <si>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</si>
  <si>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</si>
  <si>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</si>
  <si>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</si>
  <si>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</si>
  <si>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</si>
  <si>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</si>
  <si>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</si>
  <si>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</si>
  <si>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</si>
  <si>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</si>
  <si>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</si>
  <si>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</si>
  <si>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</si>
  <si>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</si>
  <si>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</si>
  <si>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</si>
  <si>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</si>
  <si>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</si>
  <si>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</si>
  <si>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</si>
  <si>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</si>
  <si>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</si>
  <si>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</si>
  <si>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</si>
  <si>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</si>
  <si>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</si>
  <si>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</si>
  <si>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</si>
  <si>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</si>
  <si>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</si>
  <si>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</si>
  <si>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</si>
  <si>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</si>
  <si>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</si>
  <si>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</si>
  <si>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</si>
  <si>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</si>
  <si>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</si>
  <si>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</si>
  <si>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</si>
  <si>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</si>
  <si>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</si>
  <si>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</si>
  <si>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</si>
  <si>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</si>
  <si>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</si>
  <si>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</si>
  <si>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</si>
  <si>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</si>
  <si>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</si>
  <si>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</si>
  <si>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</si>
  <si>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</si>
  <si>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</si>
  <si>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</si>
  <si>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</si>
  <si>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</si>
  <si>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</si>
  <si>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</si>
  <si>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</si>
  <si>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</si>
  <si>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</si>
  <si>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</si>
  <si>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</si>
  <si>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</si>
  <si>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</si>
  <si>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</si>
  <si>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</si>
  <si>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</si>
  <si>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</si>
  <si>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</si>
  <si>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</si>
  <si>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</si>
  <si>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</si>
  <si>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</si>
  <si>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</si>
  <si>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</si>
  <si>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</si>
  <si>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</si>
  <si>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</si>
  <si>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</si>
  <si>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</si>
  <si>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</si>
  <si>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</si>
  <si>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</si>
  <si>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</si>
  <si>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</si>
  <si>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</si>
  <si>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</si>
  <si>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</si>
  <si>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</si>
  <si>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</si>
  <si>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</si>
  <si>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</si>
  <si>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</si>
  <si>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</si>
  <si>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</si>
  <si>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</si>
  <si>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</si>
  <si>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</si>
  <si>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</si>
  <si>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</si>
  <si>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</si>
  <si>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</si>
  <si>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</si>
  <si>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</si>
  <si>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</si>
  <si>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</si>
  <si>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</si>
  <si>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</si>
  <si>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</si>
  <si>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</si>
  <si>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</si>
  <si>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</si>
  <si>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</si>
  <si>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</si>
  <si>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</si>
  <si>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</si>
  <si>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</si>
  <si>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</si>
  <si>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</si>
  <si>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</si>
  <si>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</si>
  <si>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</si>
  <si>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</si>
  <si>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</si>
  <si>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</si>
  <si>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</si>
  <si>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</si>
  <si>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</si>
  <si>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</si>
  <si>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</si>
  <si>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</si>
  <si>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</si>
  <si>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</si>
  <si>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</si>
  <si>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</si>
  <si>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</si>
  <si>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</si>
  <si>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</si>
  <si>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</si>
  <si>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</si>
  <si>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</si>
  <si>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</si>
  <si>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</si>
  <si>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</si>
  <si>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</si>
  <si>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</si>
  <si>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</si>
  <si>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</si>
  <si>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</si>
  <si>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</si>
  <si>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</si>
  <si>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</si>
  <si>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</si>
  <si>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</si>
  <si>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</si>
  <si>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</si>
  <si>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</si>
  <si>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</si>
  <si>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</si>
  <si>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</si>
  <si>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</si>
  <si>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</si>
  <si>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</si>
  <si>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</si>
  <si>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</si>
  <si>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</si>
  <si>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</si>
  <si>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</si>
  <si>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</si>
  <si>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</si>
  <si>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</si>
  <si>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</si>
  <si>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</si>
  <si>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</si>
  <si>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</si>
  <si>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</si>
  <si>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</si>
  <si>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</si>
  <si>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</si>
  <si>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</si>
  <si>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</si>
  <si>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</si>
  <si>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</si>
  <si>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</si>
  <si>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</si>
  <si>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</si>
  <si>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</si>
  <si>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</si>
  <si>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</si>
  <si>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</si>
  <si>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</si>
  <si>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</si>
  <si>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</si>
  <si>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</si>
  <si>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</si>
  <si>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</si>
  <si>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</si>
  <si>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</si>
  <si>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</si>
  <si>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</si>
  <si>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</si>
  <si>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</si>
  <si>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</si>
  <si>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</si>
  <si>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</si>
  <si>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</si>
  <si>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</si>
  <si>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</si>
  <si>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</si>
  <si>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</si>
  <si>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</si>
  <si>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</si>
  <si>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</si>
  <si>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</si>
  <si>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</si>
  <si>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</si>
  <si>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</si>
  <si>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</si>
  <si>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</si>
  <si>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</si>
  <si>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</si>
  <si>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</si>
  <si>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</si>
  <si>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</si>
  <si>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</si>
  <si>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</si>
  <si>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</si>
  <si>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</si>
  <si>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</si>
  <si>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</si>
  <si>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</si>
  <si>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</si>
  <si>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</si>
  <si>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</si>
  <si>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</si>
  <si>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</si>
  <si>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</si>
  <si>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</si>
  <si>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</si>
  <si>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</si>
  <si>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</si>
  <si>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</si>
  <si>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</si>
  <si>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</si>
  <si>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</si>
  <si>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</si>
  <si>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</si>
  <si>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</si>
  <si>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</si>
  <si>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</si>
  <si>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</si>
  <si>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</si>
  <si>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</si>
  <si>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</si>
  <si>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</si>
  <si>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</si>
  <si>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</si>
  <si>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</si>
  <si>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</si>
  <si>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</si>
  <si>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</si>
  <si>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</si>
  <si>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</si>
  <si>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</si>
  <si>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</si>
  <si>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</si>
  <si>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</si>
  <si>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</si>
  <si>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</si>
  <si>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</si>
  <si>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</si>
  <si>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</si>
  <si>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</si>
  <si>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</si>
  <si>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</si>
  <si>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</si>
  <si>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</si>
  <si>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</si>
  <si>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</si>
  <si>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</si>
  <si>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</si>
  <si>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</si>
  <si>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</si>
  <si>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</si>
  <si>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</si>
  <si>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</si>
  <si>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</si>
  <si>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</si>
  <si>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</si>
  <si>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</si>
  <si>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</si>
  <si>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</si>
  <si>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</si>
  <si>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</si>
  <si>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</si>
  <si>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</si>
  <si>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</si>
  <si>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</si>
  <si>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</si>
  <si>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</si>
  <si>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</si>
  <si>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</si>
  <si>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</si>
  <si>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</si>
  <si>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</si>
  <si>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</si>
  <si>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</si>
  <si>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</si>
  <si>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</si>
  <si>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</si>
  <si>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</si>
  <si>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</si>
  <si>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</si>
  <si>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</si>
  <si>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</si>
  <si>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</si>
  <si>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</si>
  <si>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</si>
  <si>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</si>
  <si>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</si>
  <si>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</si>
  <si>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</si>
  <si>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</si>
  <si>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</si>
  <si>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</si>
  <si>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</si>
  <si>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</si>
  <si>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</si>
  <si>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</si>
  <si>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</si>
  <si>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</si>
  <si>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</si>
  <si>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</si>
  <si>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</si>
  <si>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</si>
  <si>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</si>
  <si>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</si>
  <si>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</si>
  <si>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</si>
  <si>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</si>
  <si>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</si>
  <si>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</si>
  <si>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</si>
  <si>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</si>
  <si>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</si>
  <si>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</si>
  <si>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</si>
  <si>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</si>
  <si>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</si>
  <si>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</si>
  <si>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</si>
  <si>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</si>
  <si>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</si>
  <si>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</si>
  <si>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</si>
  <si>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</si>
  <si>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</si>
  <si>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</si>
  <si>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</si>
  <si>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</si>
  <si>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</si>
  <si>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</si>
  <si>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</si>
  <si>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</si>
  <si>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</si>
  <si>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</si>
  <si>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</si>
  <si>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</si>
  <si>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</si>
  <si>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</si>
  <si>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</si>
  <si>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</si>
  <si>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</si>
  <si>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</si>
  <si>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</si>
  <si>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</si>
  <si>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</si>
  <si>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</si>
  <si>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</si>
  <si>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</si>
  <si>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</si>
  <si>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</si>
  <si>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</si>
  <si>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</si>
  <si>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</si>
  <si>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</si>
  <si>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</si>
  <si>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</si>
  <si>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</si>
  <si>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</si>
  <si>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</si>
  <si>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</si>
  <si>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</si>
  <si>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</si>
  <si>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</si>
  <si>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</si>
  <si>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</si>
  <si>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</si>
  <si>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</si>
  <si>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</si>
  <si>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</si>
  <si>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</si>
  <si>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</si>
  <si>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</si>
  <si>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</si>
  <si>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</si>
  <si>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</si>
  <si>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</si>
  <si>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</si>
  <si>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</si>
  <si>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</si>
  <si>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</si>
  <si>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</si>
  <si>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</si>
  <si>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</si>
  <si>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</si>
  <si>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</si>
  <si>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</si>
  <si>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</si>
  <si>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</si>
  <si>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</si>
  <si>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</si>
  <si>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</si>
  <si>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</si>
  <si>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</si>
  <si>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</si>
  <si>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</si>
  <si>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</si>
  <si>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</si>
  <si>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</si>
  <si>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</si>
  <si>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</si>
  <si>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</si>
  <si>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</si>
  <si>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</si>
  <si>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</si>
  <si>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</si>
  <si>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</si>
  <si>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</si>
  <si>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</si>
  <si>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</si>
  <si>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</si>
  <si>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</si>
  <si>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</si>
  <si>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</si>
  <si>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</si>
  <si>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</si>
  <si>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</si>
  <si>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</si>
  <si>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</si>
  <si>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</si>
  <si>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</si>
  <si>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</si>
  <si>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</si>
  <si>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</si>
  <si>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</si>
  <si>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</si>
  <si>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</si>
  <si>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</si>
  <si>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</si>
  <si>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</si>
  <si>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</si>
  <si>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</si>
  <si>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</si>
  <si>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</si>
  <si>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</si>
  <si>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</si>
  <si>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</si>
  <si>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</si>
  <si>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</si>
  <si>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</si>
  <si>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</si>
  <si>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</si>
  <si>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</si>
  <si>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</si>
  <si>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</si>
  <si>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</si>
  <si>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</si>
  <si>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</si>
  <si>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</si>
  <si>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</si>
  <si>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</si>
  <si>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</si>
  <si>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</si>
  <si>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</si>
  <si>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</si>
  <si>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</si>
  <si>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</si>
  <si>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</si>
  <si>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</si>
  <si>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</si>
  <si>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</si>
  <si>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</si>
  <si>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</si>
  <si>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</si>
  <si>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</si>
  <si>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</si>
  <si>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</si>
  <si>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</si>
  <si>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</si>
  <si>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</si>
  <si>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</si>
  <si>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</si>
  <si>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</si>
  <si>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</si>
  <si>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</si>
  <si>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</si>
  <si>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</si>
  <si>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</si>
  <si>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</si>
  <si>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</si>
  <si>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</si>
  <si>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</si>
  <si>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</si>
  <si>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</si>
  <si>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</si>
  <si>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</si>
  <si>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</si>
  <si>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</si>
  <si>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</si>
  <si>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</si>
  <si>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</si>
  <si>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</si>
  <si>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</si>
  <si>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</si>
  <si>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</si>
  <si>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</si>
  <si>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</si>
  <si>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</si>
  <si>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</si>
  <si>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</si>
  <si>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</si>
  <si>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</si>
  <si>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</si>
  <si>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</si>
  <si>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</si>
  <si>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</si>
  <si>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</si>
  <si>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</si>
  <si>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</si>
  <si>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</si>
  <si>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</si>
  <si>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</si>
  <si>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</si>
  <si>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</si>
  <si>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</si>
  <si>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</si>
  <si>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</si>
  <si>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</si>
  <si>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</si>
  <si>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</si>
  <si>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</si>
  <si>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</si>
  <si>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</si>
  <si>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</si>
  <si>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</si>
  <si>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</si>
  <si>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</si>
  <si>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</si>
  <si>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</si>
  <si>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</si>
  <si>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</si>
  <si>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</si>
  <si>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</si>
  <si>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</si>
  <si>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</si>
  <si>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</si>
  <si>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</si>
  <si>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</si>
  <si>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</si>
  <si>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</si>
  <si>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</si>
  <si>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</si>
  <si>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</si>
  <si>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</si>
  <si>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</si>
  <si>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</si>
  <si>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</si>
  <si>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</si>
  <si>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</si>
  <si>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</si>
  <si>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</si>
  <si>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</si>
  <si>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</si>
  <si>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</si>
  <si>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</si>
  <si>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</si>
  <si>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</si>
  <si>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</si>
  <si>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</si>
  <si>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</si>
  <si>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</si>
  <si>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</si>
  <si>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</si>
  <si>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</si>
  <si>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</si>
  <si>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</si>
  <si>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</si>
  <si>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</si>
  <si>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</si>
  <si>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</si>
  <si>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</si>
  <si>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</si>
  <si>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</si>
  <si>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</si>
  <si>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</si>
  <si>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</si>
  <si>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</si>
  <si>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</si>
  <si>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</si>
  <si>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</si>
  <si>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</si>
  <si>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</si>
  <si>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</si>
  <si>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</si>
  <si>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</si>
  <si>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</si>
  <si>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</si>
  <si>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</si>
  <si>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</si>
  <si>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</si>
  <si>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</si>
  <si>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</si>
  <si>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</si>
  <si>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</si>
  <si>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</si>
  <si>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</si>
  <si>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</si>
  <si>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</si>
  <si>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</si>
  <si>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</si>
  <si>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</si>
  <si>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</si>
  <si>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</si>
  <si>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</si>
  <si>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</si>
  <si>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</si>
  <si>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</si>
  <si>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</si>
  <si>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</si>
  <si>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</si>
  <si>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</si>
  <si>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</si>
  <si>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</si>
  <si>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</si>
  <si>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</si>
  <si>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</si>
  <si>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</si>
  <si>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</si>
  <si>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</si>
  <si>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</si>
  <si>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</si>
  <si>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</si>
  <si>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</si>
  <si>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</si>
  <si>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</si>
  <si>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</si>
  <si>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</si>
  <si>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</si>
  <si>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</si>
  <si>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</si>
  <si>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</si>
  <si>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</si>
  <si>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</si>
  <si>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</si>
  <si>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</si>
  <si>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</si>
  <si>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</si>
  <si>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</si>
  <si>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</si>
  <si>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</si>
  <si>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</si>
  <si>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</si>
  <si>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</si>
  <si>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</si>
  <si>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</si>
  <si>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</si>
  <si>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</si>
  <si>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</si>
  <si>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</si>
  <si>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</si>
  <si>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</si>
  <si>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</si>
  <si>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</si>
  <si>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</si>
  <si>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</si>
  <si>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</si>
  <si>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</si>
  <si>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</si>
  <si>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</si>
  <si>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</si>
  <si>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</si>
  <si>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</si>
  <si>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</si>
  <si>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</si>
  <si>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</si>
  <si>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</si>
  <si>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</si>
  <si>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</si>
  <si>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</si>
  <si>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</si>
  <si>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</si>
  <si>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</si>
  <si>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</si>
  <si>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</si>
  <si>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</si>
  <si>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</si>
  <si>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</si>
  <si>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</si>
  <si>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</si>
  <si>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</si>
  <si>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</si>
  <si>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</si>
  <si>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</si>
  <si>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</si>
  <si>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</si>
  <si>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</si>
  <si>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</si>
  <si>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</si>
  <si>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</si>
  <si>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</si>
  <si>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</si>
  <si>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</si>
  <si>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</si>
  <si>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</si>
  <si>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</si>
  <si>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</si>
  <si>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</si>
  <si>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</si>
  <si>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</si>
  <si>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</si>
  <si>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</si>
  <si>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</si>
  <si>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</si>
  <si>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</si>
  <si>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</si>
  <si>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</si>
  <si>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</si>
  <si>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</si>
  <si>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</si>
  <si>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</si>
  <si>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</si>
  <si>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</si>
  <si>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</si>
  <si>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</si>
  <si>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</si>
  <si>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</si>
  <si>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</si>
  <si>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</si>
  <si>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</si>
  <si>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</si>
  <si>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</si>
  <si>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</si>
  <si>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</si>
  <si>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</si>
  <si>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</si>
  <si>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</si>
  <si>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</si>
  <si>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</si>
  <si>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</si>
  <si>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</si>
  <si>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</si>
  <si>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</si>
  <si>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</si>
  <si>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</si>
  <si>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</si>
  <si>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</si>
  <si>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</si>
  <si>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</si>
  <si>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</si>
  <si>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</si>
  <si>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</si>
  <si>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</si>
  <si>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</si>
  <si>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</si>
  <si>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</si>
  <si>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</si>
  <si>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</si>
  <si>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</si>
  <si>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</si>
  <si>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</si>
  <si>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</si>
  <si>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</si>
  <si>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</si>
  <si>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</si>
  <si>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</si>
  <si>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</si>
  <si>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</si>
  <si>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</si>
  <si>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</si>
  <si>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</si>
  <si>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</si>
  <si>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</si>
  <si>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</si>
  <si>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</si>
  <si>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</si>
  <si>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</si>
  <si>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</si>
  <si>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</si>
  <si>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</si>
  <si>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</si>
  <si>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</si>
  <si>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</si>
  <si>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</si>
  <si>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</si>
  <si>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</si>
  <si>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</si>
  <si>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</si>
  <si>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</si>
  <si>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</si>
  <si>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</si>
  <si>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</si>
  <si>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</si>
  <si>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</si>
  <si>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</si>
  <si>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</si>
  <si>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</si>
  <si>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</si>
  <si>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</si>
  <si>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</si>
  <si>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</si>
  <si>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</si>
  <si>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</si>
  <si>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</si>
  <si>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</si>
  <si>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</si>
  <si>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</si>
  <si>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</si>
  <si>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</si>
  <si>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</si>
  <si>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</si>
  <si>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</si>
  <si>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</si>
  <si>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</si>
  <si>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</si>
  <si>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</si>
  <si>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</si>
  <si>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</si>
  <si>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</si>
  <si>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</si>
  <si>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</si>
  <si>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</si>
  <si>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</si>
  <si>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</si>
  <si>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</si>
  <si>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</si>
  <si>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</si>
  <si>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</si>
  <si>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</si>
  <si>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</si>
  <si>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</si>
  <si>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</si>
  <si>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</si>
  <si>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</si>
  <si>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</si>
  <si>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</si>
  <si>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</si>
  <si>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</si>
  <si>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</si>
  <si>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</si>
  <si>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</si>
  <si>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</si>
  <si>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</si>
  <si>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</si>
  <si>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</si>
  <si>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</si>
  <si>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</si>
  <si>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</si>
  <si>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</si>
  <si>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</si>
  <si>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</si>
  <si>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</si>
  <si>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</si>
  <si>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</si>
  <si>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</si>
  <si>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</si>
  <si>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</si>
  <si>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</si>
  <si>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</si>
  <si>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</si>
  <si>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</si>
  <si>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</si>
  <si>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</si>
  <si>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</si>
  <si>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</si>
  <si>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</si>
  <si>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</si>
  <si>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</si>
  <si>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</si>
  <si>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</si>
  <si>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</si>
  <si>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</si>
  <si>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</si>
  <si>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</si>
  <si>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</si>
  <si>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</si>
  <si>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</si>
  <si>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</si>
  <si>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</si>
  <si>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</si>
  <si>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</si>
  <si>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</si>
  <si>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</si>
  <si>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</si>
  <si>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</si>
  <si>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</si>
  <si>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</si>
  <si>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</si>
  <si>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</si>
  <si>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</si>
  <si>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</si>
  <si>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</si>
  <si>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</si>
  <si>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</si>
  <si>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</si>
  <si>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</si>
  <si>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</si>
  <si>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</si>
  <si>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</si>
  <si>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</si>
  <si>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</si>
  <si>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</si>
  <si>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</si>
  <si>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</si>
  <si>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</si>
  <si>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</si>
  <si>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</si>
  <si>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</si>
  <si>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</si>
  <si>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</si>
  <si>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</si>
  <si>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</si>
  <si>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</si>
  <si>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</si>
  <si>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</si>
  <si>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</si>
  <si>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</si>
  <si>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</si>
  <si>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</si>
  <si>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</si>
  <si>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</si>
  <si>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</si>
  <si>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</si>
  <si>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</si>
  <si>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</si>
  <si>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</si>
  <si>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</si>
  <si>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</si>
  <si>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</si>
  <si>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</si>
  <si>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</si>
  <si>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</si>
  <si>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</si>
  <si>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</si>
  <si>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</si>
  <si>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</si>
  <si>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</si>
  <si>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</si>
  <si>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</si>
  <si>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</si>
  <si>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</si>
  <si>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</si>
  <si>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</si>
  <si>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</si>
  <si>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</si>
  <si>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</si>
  <si>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</si>
  <si>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</si>
  <si>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</si>
  <si>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</si>
  <si>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</si>
  <si>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</si>
  <si>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</si>
  <si>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</si>
  <si>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</si>
  <si>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</si>
  <si>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</si>
  <si>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</si>
  <si>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</si>
  <si>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</si>
  <si>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</si>
  <si>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</si>
  <si>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</si>
  <si>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</si>
  <si>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</si>
  <si>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</si>
  <si>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</si>
  <si>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</si>
  <si>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</si>
  <si>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</si>
  <si>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</si>
  <si>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</si>
  <si>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</si>
  <si>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</si>
  <si>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</si>
  <si>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</si>
  <si>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</si>
  <si>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</si>
  <si>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</si>
  <si>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</si>
  <si>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</si>
  <si>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</si>
  <si>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</si>
  <si>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</si>
  <si>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</si>
  <si>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</si>
  <si>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</si>
  <si>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</si>
  <si>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</si>
  <si>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</si>
  <si>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</si>
  <si>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</si>
  <si>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</si>
  <si>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</si>
  <si>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</si>
  <si>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</si>
  <si>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</si>
  <si>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</si>
  <si>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</si>
  <si>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</si>
  <si>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</si>
  <si>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</si>
  <si>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</si>
  <si>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</si>
  <si>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</si>
  <si>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</si>
  <si>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</si>
  <si>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</si>
  <si>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</si>
  <si>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</si>
  <si>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</si>
  <si>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</si>
  <si>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</si>
  <si>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</si>
  <si>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</si>
  <si>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</si>
  <si>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</si>
  <si>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</si>
  <si>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</si>
  <si>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</si>
  <si>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</si>
  <si>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</si>
  <si>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</si>
  <si>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</si>
  <si>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</si>
  <si>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</si>
  <si>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</si>
  <si>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</si>
  <si>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</si>
  <si>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</si>
  <si>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</si>
  <si>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</si>
  <si>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</si>
  <si>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</si>
  <si>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</si>
  <si>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</si>
  <si>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</si>
  <si>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</si>
  <si>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</si>
  <si>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</si>
  <si>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</si>
  <si>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</si>
  <si>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</si>
  <si>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</si>
  <si>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</si>
  <si>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</si>
  <si>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</si>
  <si>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</si>
  <si>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</si>
  <si>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</si>
  <si>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</si>
  <si>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</si>
  <si>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</si>
  <si>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</si>
  <si>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</si>
  <si>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</si>
  <si>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</si>
  <si>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</si>
  <si>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</si>
  <si>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</si>
  <si>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</si>
  <si>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</si>
  <si>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</si>
  <si>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</si>
  <si>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</si>
  <si>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</si>
  <si>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</si>
  <si>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</si>
  <si>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</si>
  <si>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</si>
  <si>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</si>
  <si>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</si>
  <si>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</si>
  <si>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</si>
  <si>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</si>
  <si>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</si>
  <si>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</si>
  <si>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</si>
  <si>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</si>
  <si>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</si>
  <si>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</si>
  <si>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</si>
  <si>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</si>
  <si>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</si>
  <si>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</si>
  <si>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</si>
  <si>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</si>
  <si>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</si>
  <si>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</si>
  <si>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</si>
  <si>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</si>
  <si>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</si>
  <si>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</si>
  <si>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</si>
  <si>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</si>
  <si>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</si>
  <si>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</si>
  <si>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</si>
  <si>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</si>
  <si>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</si>
  <si>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</si>
  <si>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</si>
  <si>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</si>
  <si>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</si>
  <si>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</si>
  <si>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</si>
  <si>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</si>
  <si>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</si>
  <si>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</si>
  <si>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</si>
  <si>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</si>
  <si>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</si>
  <si>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</si>
  <si>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</si>
  <si>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</si>
  <si>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</si>
  <si>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</si>
  <si>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</si>
  <si>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</si>
  <si>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</si>
  <si>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</si>
  <si>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</si>
  <si>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</si>
  <si>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</si>
  <si>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</si>
  <si>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</si>
  <si>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</si>
  <si>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</si>
  <si>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</si>
  <si>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</si>
  <si>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</si>
  <si>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</si>
  <si>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</si>
  <si>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</si>
  <si>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</si>
  <si>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</si>
  <si>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</si>
  <si>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</si>
  <si>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</si>
  <si>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</si>
  <si>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</si>
  <si>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</si>
  <si>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</si>
  <si>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</si>
  <si>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</si>
  <si>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</si>
  <si>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</si>
  <si>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</si>
  <si>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</si>
  <si>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</si>
  <si>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</si>
  <si>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</si>
  <si>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</si>
  <si>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</si>
  <si>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</si>
  <si>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</si>
  <si>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</si>
  <si>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</si>
  <si>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</si>
  <si>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</si>
  <si>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</si>
  <si>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</si>
  <si>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</si>
  <si>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</si>
  <si>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</si>
  <si>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</si>
  <si>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</si>
  <si>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</si>
  <si>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</si>
  <si>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</si>
  <si>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</si>
  <si>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</si>
  <si>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</si>
  <si>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</si>
  <si>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</si>
  <si>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</si>
  <si>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</si>
  <si>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</si>
  <si>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</si>
  <si>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</si>
  <si>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</si>
  <si>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</si>
  <si>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</si>
  <si>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</si>
  <si>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</si>
  <si>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</si>
  <si>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</si>
  <si>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</si>
  <si>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</si>
  <si>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</si>
  <si>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</si>
  <si>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</si>
  <si>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</si>
  <si>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</si>
  <si>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</si>
  <si>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</si>
  <si>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</si>
  <si>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</si>
  <si>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</si>
  <si>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</si>
  <si>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</si>
  <si>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</si>
  <si>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</si>
  <si>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</si>
  <si>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</si>
  <si>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</si>
  <si>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</si>
  <si>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</si>
  <si>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</si>
  <si>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</si>
  <si>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</si>
  <si>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</si>
  <si>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</si>
  <si>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</si>
  <si>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</si>
  <si>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</si>
  <si>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</si>
  <si>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</si>
  <si>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</si>
  <si>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</si>
  <si>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</si>
  <si>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</si>
  <si>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</si>
  <si>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</si>
  <si>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</si>
  <si>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</si>
  <si>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</si>
  <si>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</si>
  <si>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</si>
  <si>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</si>
  <si>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</si>
  <si>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</si>
  <si>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</si>
  <si>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</si>
  <si>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</si>
  <si>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</si>
  <si>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</si>
  <si>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</si>
  <si>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</si>
  <si>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</si>
  <si>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</si>
  <si>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</si>
  <si>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</si>
  <si>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</si>
  <si>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</si>
  <si>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</si>
  <si>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</si>
  <si>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</si>
  <si>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</si>
  <si>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</si>
  <si>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</si>
  <si>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</si>
  <si>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</si>
  <si>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</si>
  <si>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</si>
  <si>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</si>
  <si>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</si>
  <si>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</si>
  <si>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</si>
  <si>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</si>
  <si>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</si>
  <si>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</si>
  <si>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</si>
  <si>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</si>
  <si>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</si>
  <si>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</si>
  <si>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</si>
  <si>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</si>
  <si>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</si>
  <si>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</si>
  <si>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</si>
  <si>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</si>
  <si>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</si>
  <si>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</si>
  <si>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</si>
  <si>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</si>
  <si>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</si>
  <si>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</si>
  <si>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</si>
  <si>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</si>
  <si>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</si>
  <si>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</si>
  <si>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</si>
  <si>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</si>
  <si>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</si>
  <si>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</si>
  <si>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</si>
  <si>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</si>
  <si>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</si>
  <si>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</si>
  <si>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</si>
  <si>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</si>
  <si>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</si>
  <si>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</si>
  <si>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</si>
  <si>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</si>
  <si>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</si>
  <si>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</si>
  <si>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</si>
  <si>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</si>
  <si>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</si>
  <si>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</si>
  <si>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</si>
  <si>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</si>
  <si>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</si>
  <si>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</si>
  <si>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</si>
  <si>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</si>
  <si>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</si>
  <si>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</si>
  <si>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</si>
  <si>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</si>
  <si>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</si>
  <si>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</si>
  <si>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</si>
  <si>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</si>
  <si>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</si>
  <si>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</si>
  <si>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</si>
  <si>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</si>
  <si>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</si>
  <si>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</si>
  <si>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</si>
  <si>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</si>
  <si>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</si>
  <si>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</si>
  <si>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</si>
  <si>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</si>
  <si>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</si>
  <si>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</si>
  <si>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</si>
  <si>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</si>
  <si>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</si>
  <si>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</si>
  <si>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</si>
  <si>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</si>
  <si>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</si>
  <si>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</si>
  <si>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</si>
  <si>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</si>
  <si>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</si>
  <si>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</si>
  <si>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</si>
  <si>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</si>
  <si>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</si>
  <si>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</si>
  <si>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</si>
  <si>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</si>
  <si>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</si>
  <si>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</si>
  <si>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</si>
  <si>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</si>
  <si>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</si>
  <si>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</si>
  <si>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</si>
  <si>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</si>
  <si>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</si>
  <si>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</si>
  <si>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</si>
  <si>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</si>
  <si>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</si>
  <si>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</si>
  <si>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</si>
  <si>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</si>
  <si>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</si>
  <si>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</si>
  <si>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</si>
  <si>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</si>
  <si>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</si>
  <si>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</si>
  <si>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</si>
  <si>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</si>
  <si>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</si>
  <si>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</si>
  <si>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</si>
  <si>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</si>
  <si>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</si>
  <si>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</si>
  <si>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</si>
  <si>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</si>
  <si>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</si>
  <si>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</si>
  <si>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</si>
  <si>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</si>
  <si>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</si>
  <si>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</si>
  <si>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</si>
  <si>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</si>
  <si>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</si>
  <si>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</si>
  <si>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</si>
  <si>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</si>
  <si>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</si>
  <si>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</si>
  <si>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</si>
  <si>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</si>
  <si>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</si>
  <si>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</si>
  <si>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</si>
  <si>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</si>
  <si>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</si>
  <si>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</si>
  <si>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</si>
  <si>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</si>
  <si>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</si>
  <si>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</si>
  <si>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</si>
  <si>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</si>
  <si>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</si>
  <si>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</si>
  <si>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</si>
  <si>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</si>
  <si>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</si>
  <si>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</si>
  <si>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</si>
  <si>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</si>
  <si>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</si>
  <si>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</si>
  <si>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</si>
  <si>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</si>
  <si>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</si>
  <si>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</si>
  <si>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</si>
  <si>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</si>
  <si>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</si>
  <si>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</si>
  <si>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</si>
  <si>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</si>
  <si>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</si>
  <si>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</si>
  <si>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</si>
  <si>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</si>
  <si>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</si>
  <si>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</si>
  <si>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</si>
  <si>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</si>
  <si>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</si>
  <si>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</si>
  <si>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</si>
  <si>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</si>
  <si>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</si>
  <si>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</si>
  <si>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</si>
  <si>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</si>
  <si>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</si>
  <si>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</si>
  <si>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</si>
  <si>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</si>
  <si>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</si>
  <si>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</si>
  <si>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</si>
  <si>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</si>
  <si>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</si>
  <si>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</si>
  <si>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</si>
  <si>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</si>
  <si>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</si>
  <si>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</si>
  <si>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</si>
  <si>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</si>
  <si>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</si>
  <si>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</si>
  <si>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</si>
  <si>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</si>
  <si>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</si>
  <si>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</si>
  <si>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</si>
  <si>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</si>
  <si>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</si>
  <si>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</si>
  <si>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</si>
  <si>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</si>
  <si>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</si>
  <si>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</si>
  <si>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</si>
  <si>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</si>
  <si>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</si>
  <si>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</si>
  <si>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</si>
  <si>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</si>
  <si>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</si>
  <si>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</si>
  <si>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</si>
  <si>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</si>
  <si>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</si>
  <si>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</si>
  <si>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</si>
  <si>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</si>
  <si>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</si>
  <si>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</si>
  <si>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</si>
  <si>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</si>
  <si>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</si>
  <si>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</si>
  <si>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</si>
  <si>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</si>
  <si>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</si>
  <si>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</si>
  <si>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</si>
  <si>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</si>
  <si>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</si>
  <si>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</si>
  <si>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</si>
  <si>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</si>
  <si>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</si>
  <si>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</si>
  <si>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</si>
  <si>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</si>
  <si>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</si>
  <si>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</si>
  <si>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</si>
  <si>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</si>
  <si>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</si>
  <si>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</si>
  <si>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</si>
  <si>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</si>
  <si>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</si>
  <si>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</si>
  <si>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</si>
  <si>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</si>
  <si>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</si>
  <si>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</si>
  <si>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</si>
  <si>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</si>
  <si>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</si>
  <si>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</si>
  <si>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</si>
  <si>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</si>
  <si>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</si>
  <si>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</si>
  <si>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</si>
  <si>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</si>
  <si>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</si>
  <si>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</si>
  <si>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</si>
  <si>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</si>
  <si>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</si>
  <si>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</si>
  <si>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</si>
  <si>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</si>
  <si>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</si>
  <si>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</si>
  <si>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</si>
  <si>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</si>
  <si>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</si>
  <si>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</si>
  <si>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</si>
  <si>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</si>
  <si>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</si>
  <si>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</si>
  <si>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</si>
  <si>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</si>
  <si>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</si>
  <si>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</si>
  <si>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</si>
  <si>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</si>
  <si>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</si>
  <si>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</si>
  <si>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</si>
  <si>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</si>
  <si>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</si>
  <si>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</si>
  <si>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</si>
  <si>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</si>
  <si>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</si>
  <si>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</si>
  <si>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</si>
  <si>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</si>
  <si>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</si>
  <si>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</si>
  <si>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</si>
  <si>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</si>
  <si>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</si>
  <si>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</si>
  <si>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</si>
  <si>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</si>
  <si>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</si>
  <si>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</si>
  <si>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</si>
  <si>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</si>
  <si>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</si>
  <si>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</si>
  <si>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</si>
  <si>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</si>
  <si>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</si>
  <si>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</si>
  <si>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</si>
  <si>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</si>
  <si>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</si>
  <si>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</si>
  <si>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</si>
  <si>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</si>
  <si>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</si>
  <si>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</si>
  <si>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</si>
  <si>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</si>
  <si>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</si>
  <si>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</si>
  <si>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</si>
  <si>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</si>
  <si>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</si>
  <si>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</si>
  <si>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</si>
  <si>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</si>
  <si>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</si>
  <si>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</si>
  <si>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</si>
  <si>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</si>
  <si>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</si>
  <si>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</si>
  <si>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</si>
  <si>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</si>
  <si>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</si>
  <si>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</si>
  <si>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</si>
  <si>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</si>
  <si>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</si>
  <si>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</si>
  <si>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</si>
  <si>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</si>
  <si>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</si>
  <si>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</si>
  <si>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</si>
  <si>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</si>
  <si>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</si>
  <si>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</si>
  <si>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</si>
  <si>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</si>
  <si>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</si>
  <si>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</si>
  <si>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</si>
  <si>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</si>
  <si>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</si>
  <si>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</si>
  <si>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</si>
  <si>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</si>
  <si>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</si>
  <si>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</si>
  <si>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</si>
  <si>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</si>
  <si>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</si>
  <si>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</si>
  <si>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</si>
  <si>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</si>
  <si>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</si>
  <si>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</si>
  <si>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</si>
  <si>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</si>
  <si>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</si>
  <si>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</si>
  <si>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</si>
  <si>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</si>
  <si>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</si>
  <si>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</si>
  <si>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</si>
  <si>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</si>
  <si>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</si>
  <si>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</si>
  <si>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</si>
  <si>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</si>
  <si>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</si>
  <si>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</si>
  <si>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</si>
  <si>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</si>
  <si>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</si>
  <si>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</si>
  <si>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</si>
  <si>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</si>
  <si>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</si>
  <si>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</si>
  <si>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</si>
  <si>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</si>
  <si>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</si>
  <si>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</si>
  <si>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</si>
  <si>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</si>
  <si>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</si>
  <si>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</si>
  <si>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</si>
  <si>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</si>
  <si>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</si>
  <si>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</si>
  <si>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</si>
  <si>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</si>
  <si>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</si>
  <si>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</si>
  <si>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</si>
  <si>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</si>
  <si>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</si>
  <si>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</si>
  <si>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</si>
  <si>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</si>
  <si>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</si>
  <si>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</si>
  <si>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</si>
  <si>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</si>
  <si>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</si>
  <si>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</si>
  <si>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</si>
  <si>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</si>
  <si>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</si>
  <si>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</si>
  <si>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</si>
  <si>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</si>
  <si>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</si>
  <si>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</si>
  <si>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</si>
  <si>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</si>
  <si>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</si>
  <si>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</si>
  <si>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</si>
  <si>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</si>
  <si>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</si>
  <si>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</si>
  <si>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</si>
  <si>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</si>
  <si>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</si>
  <si>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</si>
  <si>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</si>
  <si>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</si>
  <si>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</si>
  <si>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</si>
  <si>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</si>
  <si>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</si>
  <si>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</si>
  <si>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</si>
  <si>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</si>
  <si>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</si>
  <si>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</si>
  <si>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</si>
  <si>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</si>
  <si>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</si>
  <si>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</si>
  <si>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</si>
  <si>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</si>
  <si>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</si>
  <si>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</si>
  <si>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</si>
  <si>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</si>
  <si>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</si>
  <si>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</si>
  <si>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</si>
  <si>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</si>
  <si>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</si>
  <si>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</si>
  <si>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</si>
  <si>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</si>
  <si>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</si>
  <si>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</si>
  <si>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</si>
  <si>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</si>
  <si>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</si>
  <si>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</si>
  <si>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</si>
  <si>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</si>
  <si>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</si>
  <si>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</si>
  <si>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</si>
  <si>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</si>
  <si>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</si>
  <si>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</si>
  <si>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</si>
  <si>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</si>
  <si>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</si>
  <si>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</si>
  <si>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</si>
  <si>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</si>
  <si>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</si>
  <si>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</si>
  <si>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</si>
  <si>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</si>
  <si>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</si>
  <si>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</si>
  <si>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</si>
  <si>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</si>
  <si>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</si>
  <si>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</si>
  <si>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</si>
  <si>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</si>
  <si>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</si>
  <si>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</si>
  <si>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</si>
  <si>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</si>
  <si>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</si>
  <si>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</si>
  <si>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</si>
  <si>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</si>
  <si>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</si>
  <si>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</si>
  <si>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</si>
  <si>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</si>
  <si>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</si>
  <si>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</si>
  <si>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</si>
  <si>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</si>
  <si>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</si>
  <si>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</si>
  <si>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</si>
  <si>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</si>
  <si>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</si>
  <si>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</si>
  <si>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</si>
  <si>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</si>
  <si>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</si>
  <si>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</si>
  <si>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</si>
  <si>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</si>
  <si>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</si>
  <si>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</si>
  <si>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</si>
  <si>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</si>
  <si>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</si>
  <si>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</si>
  <si>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</si>
  <si>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</si>
  <si>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</si>
  <si>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</si>
  <si>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</si>
  <si>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</si>
  <si>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</si>
  <si>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</si>
  <si>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</si>
  <si>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</si>
  <si>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</si>
  <si>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</si>
  <si>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</si>
  <si>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</si>
  <si>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</si>
  <si>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</si>
  <si>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</si>
  <si>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</si>
  <si>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</si>
  <si>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</si>
  <si>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</si>
  <si>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</si>
  <si>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</si>
  <si>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</si>
  <si>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</si>
  <si>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</si>
  <si>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</si>
  <si>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</si>
  <si>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</si>
  <si>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</si>
  <si>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</si>
  <si>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</si>
  <si>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</si>
  <si>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</si>
  <si>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</si>
  <si>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</si>
  <si>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</si>
  <si>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</si>
  <si>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</si>
  <si>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</si>
  <si>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</si>
  <si>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</si>
  <si>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</si>
  <si>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</si>
  <si>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</si>
  <si>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</si>
  <si>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</si>
  <si>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</si>
  <si>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</si>
  <si>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</si>
  <si>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</si>
  <si>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</si>
  <si>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</si>
  <si>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</si>
  <si>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</si>
  <si>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</si>
  <si>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</si>
  <si>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</si>
  <si>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</si>
  <si>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</si>
  <si>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</si>
  <si>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</si>
  <si>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</si>
  <si>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</si>
  <si>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</si>
  <si>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</si>
  <si>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</si>
  <si>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</si>
  <si>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</si>
  <si>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</si>
  <si>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</si>
  <si>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</si>
  <si>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</si>
  <si>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</si>
  <si>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</si>
  <si>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</si>
  <si>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</si>
  <si>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</si>
  <si>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</si>
  <si>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</si>
  <si>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</si>
  <si>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</si>
  <si>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</si>
  <si>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</si>
  <si>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</si>
  <si>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</si>
  <si>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</si>
  <si>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</si>
  <si>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</si>
  <si>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</si>
  <si>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</si>
  <si>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</si>
  <si>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</si>
  <si>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</si>
  <si>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</si>
  <si>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</si>
  <si>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</si>
  <si>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</si>
  <si>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</si>
  <si>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</si>
  <si>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</si>
  <si>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</si>
  <si>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</si>
  <si>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</si>
  <si>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</si>
  <si>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</si>
  <si>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</si>
  <si>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</si>
  <si>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</si>
  <si>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</si>
  <si>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</si>
  <si>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</si>
  <si>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</si>
  <si>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</si>
  <si>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</si>
  <si>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</si>
  <si>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</si>
  <si>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</si>
  <si>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</si>
  <si>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</si>
  <si>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</si>
  <si>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</si>
  <si>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</si>
  <si>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</si>
  <si>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</si>
  <si>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</si>
  <si>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</si>
  <si>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</si>
  <si>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</si>
  <si>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</si>
  <si>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</si>
  <si>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</si>
  <si>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</si>
  <si>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</si>
  <si>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</si>
  <si>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</si>
  <si>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</si>
  <si>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</si>
  <si>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</si>
  <si>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</si>
  <si>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</si>
  <si>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</si>
  <si>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</si>
  <si>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</si>
  <si>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</si>
  <si>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</si>
  <si>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</si>
  <si>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</si>
  <si>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</si>
  <si>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</si>
  <si>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</si>
  <si>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</si>
  <si>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</si>
  <si>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</si>
  <si>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</si>
  <si>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</si>
  <si>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</si>
  <si>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</si>
  <si>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</si>
  <si>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</si>
  <si>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</si>
  <si>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</si>
  <si>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</si>
  <si>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</si>
  <si>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</si>
  <si>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</si>
  <si>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</si>
  <si>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</si>
  <si>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</si>
  <si>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</si>
  <si>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</si>
  <si>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</si>
  <si>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</si>
  <si>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</si>
  <si>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</si>
  <si>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</si>
  <si>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</si>
  <si>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</si>
  <si>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</si>
  <si>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</si>
  <si>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</si>
  <si>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</si>
  <si>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</si>
  <si>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</si>
  <si>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</si>
  <si>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</si>
  <si>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</si>
  <si>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</si>
  <si>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</si>
  <si>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</si>
  <si>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</si>
  <si>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</si>
  <si>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</si>
  <si>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</si>
  <si>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</si>
  <si>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</si>
  <si>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</si>
  <si>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</si>
  <si>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</si>
  <si>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</si>
  <si>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</si>
  <si>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</si>
  <si>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</si>
  <si>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</si>
  <si>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</si>
  <si>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</si>
  <si>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</si>
  <si>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</si>
  <si>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</si>
  <si>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</si>
  <si>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</si>
  <si>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</si>
  <si>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</si>
  <si>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</si>
  <si>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</si>
  <si>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</si>
  <si>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</si>
  <si>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</si>
  <si>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</si>
  <si>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</si>
  <si>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</si>
  <si>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</si>
  <si>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</si>
  <si>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</si>
  <si>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</si>
  <si>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</si>
  <si>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</si>
  <si>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</si>
  <si>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</si>
  <si>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</si>
  <si>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</si>
  <si>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</si>
  <si>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</si>
  <si>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</si>
  <si>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</si>
  <si>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</si>
  <si>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</si>
  <si>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</si>
  <si>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</si>
  <si>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</si>
  <si>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</si>
  <si>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</si>
  <si>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</si>
  <si>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</si>
  <si>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</si>
  <si>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</si>
  <si>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</si>
  <si>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</si>
  <si>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</si>
  <si>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</si>
  <si>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</si>
  <si>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</si>
  <si>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</si>
  <si>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</si>
  <si>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</si>
  <si>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</si>
  <si>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</si>
  <si>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</si>
  <si>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</si>
  <si>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</si>
  <si>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</si>
  <si>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</si>
  <si>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</si>
  <si>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</si>
  <si>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</si>
  <si>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</si>
  <si>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</si>
  <si>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</si>
  <si>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</si>
  <si>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</si>
  <si>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</si>
  <si>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</si>
  <si>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</si>
  <si>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</si>
  <si>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</si>
  <si>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</si>
  <si>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</si>
  <si>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</si>
  <si>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</si>
  <si>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</si>
  <si>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</si>
  <si>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</si>
  <si>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</si>
  <si>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</si>
  <si>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</si>
  <si>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</si>
  <si>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</si>
  <si>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</si>
  <si>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</si>
  <si>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</si>
  <si>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</si>
  <si>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</si>
  <si>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</si>
  <si>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</si>
  <si>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</si>
  <si>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</si>
  <si>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</si>
  <si>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</si>
  <si>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</si>
  <si>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</si>
  <si>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</si>
  <si>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</si>
  <si>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</si>
  <si>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</si>
  <si>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</si>
  <si>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</si>
  <si>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</si>
  <si>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</si>
  <si>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</si>
  <si>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</si>
  <si>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</si>
  <si>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</si>
  <si>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</si>
  <si>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</si>
  <si>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</si>
  <si>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</si>
  <si>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</si>
  <si>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</si>
  <si>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</si>
  <si>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</si>
  <si>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</si>
  <si>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</si>
  <si>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</si>
  <si>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</si>
  <si>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</si>
  <si>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</si>
  <si>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</si>
  <si>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</si>
  <si>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</si>
  <si>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</si>
  <si>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</si>
  <si>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</si>
  <si>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</si>
  <si>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</si>
  <si>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</si>
  <si>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</si>
  <si>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</si>
  <si>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</si>
  <si>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</si>
  <si>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</si>
  <si>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</si>
  <si>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</si>
  <si>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</si>
  <si>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</si>
  <si>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</si>
  <si>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</si>
  <si>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</si>
  <si>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</si>
  <si>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</si>
  <si>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</si>
  <si>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</si>
  <si>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</si>
  <si>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</si>
  <si>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</si>
  <si>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</si>
  <si>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</si>
  <si>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</si>
  <si>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</si>
  <si>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</si>
  <si>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</si>
  <si>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</si>
  <si>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</si>
  <si>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</si>
  <si>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</si>
  <si>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</si>
  <si>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</si>
  <si>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</si>
  <si>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</si>
  <si>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</si>
  <si>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</si>
  <si>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</si>
  <si>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</si>
  <si>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</si>
  <si>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</si>
  <si>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</si>
  <si>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</si>
  <si>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</si>
  <si>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</si>
  <si>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</si>
  <si>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</si>
  <si>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</si>
  <si>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</si>
  <si>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</si>
  <si>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</si>
  <si>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</si>
  <si>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</si>
  <si>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</si>
  <si>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</si>
  <si>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</si>
  <si>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</si>
  <si>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</si>
  <si>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</si>
  <si>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</si>
  <si>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</si>
  <si>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</si>
  <si>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</si>
  <si>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</si>
  <si>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</si>
  <si>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</si>
  <si>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</si>
  <si>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</si>
  <si>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</si>
  <si>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</si>
  <si>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</si>
  <si>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</si>
  <si>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</si>
  <si>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</si>
  <si>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</si>
  <si>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</si>
  <si>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</si>
  <si>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</si>
  <si>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</si>
  <si>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</si>
  <si>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</si>
  <si>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</si>
  <si>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</si>
  <si>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</si>
  <si>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</si>
  <si>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</si>
  <si>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</si>
  <si>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</si>
  <si>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</si>
  <si>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</si>
  <si>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</si>
  <si>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</si>
  <si>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</si>
  <si>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</si>
  <si>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</si>
  <si>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</si>
  <si>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</si>
  <si>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</si>
  <si>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</si>
  <si>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</si>
  <si>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</si>
  <si>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</si>
  <si>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</si>
  <si>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</si>
  <si>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</si>
  <si>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</si>
  <si>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</si>
  <si>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</si>
  <si>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</si>
  <si>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</si>
  <si>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</si>
  <si>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</si>
  <si>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</si>
  <si>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</si>
  <si>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</si>
  <si>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</si>
  <si>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</si>
  <si>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</si>
  <si>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</si>
  <si>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</si>
  <si>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</si>
  <si>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</si>
  <si>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</si>
  <si>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</si>
  <si>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</si>
  <si>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</si>
  <si>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</si>
  <si>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</si>
  <si>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</si>
  <si>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</si>
  <si>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</si>
  <si>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</si>
  <si>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</si>
  <si>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</si>
  <si>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</si>
  <si>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</si>
  <si>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</si>
  <si>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</si>
  <si>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</si>
  <si>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</si>
  <si>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</si>
  <si>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</si>
  <si>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</si>
  <si>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</si>
  <si>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</si>
  <si>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</si>
  <si>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</si>
  <si>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</si>
  <si>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</si>
  <si>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</si>
  <si>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</si>
  <si>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</si>
  <si>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</si>
  <si>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</si>
  <si>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</si>
  <si>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</si>
  <si>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</si>
  <si>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</si>
  <si>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</si>
  <si>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</si>
  <si>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</si>
  <si>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</si>
  <si>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</si>
  <si>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</si>
  <si>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</si>
  <si>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</si>
  <si>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</si>
  <si>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</si>
  <si>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</si>
  <si>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</si>
  <si>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</si>
  <si>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</si>
  <si>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</si>
  <si>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</si>
  <si>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</si>
  <si>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</si>
  <si>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</si>
  <si>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</si>
  <si>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</si>
  <si>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</si>
  <si>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</si>
  <si>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</si>
  <si>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</si>
  <si>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</si>
  <si>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</si>
  <si>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</si>
  <si>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</si>
  <si>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</si>
  <si>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</si>
  <si>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</si>
  <si>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</si>
  <si>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</si>
  <si>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</si>
  <si>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</si>
  <si>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</si>
  <si>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</si>
  <si>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</si>
  <si>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</si>
  <si>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</si>
  <si>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</si>
  <si>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</si>
  <si>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</si>
  <si>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</si>
  <si>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</si>
  <si>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</si>
  <si>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</si>
  <si>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</si>
  <si>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</si>
  <si>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</si>
  <si>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</si>
  <si>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</si>
  <si>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</si>
  <si>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</si>
  <si>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</si>
  <si>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</si>
  <si>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</si>
  <si>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</si>
  <si>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</si>
  <si>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</si>
  <si>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</si>
  <si>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</si>
  <si>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</si>
  <si>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</si>
  <si>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</si>
  <si>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</si>
  <si>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</si>
  <si>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</si>
  <si>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</si>
  <si>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</si>
  <si>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</si>
  <si>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</si>
  <si>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</si>
  <si>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</si>
  <si>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</si>
  <si>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</si>
  <si>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</si>
  <si>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</si>
  <si>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</si>
  <si>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</si>
  <si>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</si>
  <si>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</si>
  <si>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</si>
  <si>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</si>
  <si>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</si>
  <si>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</si>
  <si>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</si>
  <si>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</si>
  <si>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</si>
  <si>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</si>
  <si>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</si>
  <si>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</si>
  <si>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</si>
  <si>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</si>
  <si>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</si>
  <si>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</si>
  <si>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</si>
  <si>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</si>
  <si>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</si>
  <si>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</si>
  <si>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</si>
  <si>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</si>
  <si>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</si>
  <si>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</si>
  <si>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</si>
  <si>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</si>
  <si>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</si>
  <si>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</si>
  <si>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</si>
  <si>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</si>
  <si>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</si>
  <si>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</si>
  <si>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</si>
  <si>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</si>
  <si>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</si>
  <si>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</si>
  <si>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</si>
  <si>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</si>
  <si>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</si>
  <si>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</si>
  <si>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</si>
  <si>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</si>
  <si>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</si>
  <si>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</si>
  <si>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</si>
  <si>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</si>
  <si>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</si>
  <si>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</si>
  <si>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</si>
  <si>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</si>
  <si>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</si>
  <si>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</si>
  <si>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</si>
  <si>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</si>
  <si>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</si>
  <si>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</si>
  <si>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</si>
  <si>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</si>
  <si>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</si>
  <si>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</si>
  <si>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</si>
  <si>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</si>
  <si>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</si>
  <si>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</si>
  <si>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</si>
  <si>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</si>
  <si>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</si>
  <si>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</si>
  <si>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</si>
  <si>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</si>
  <si>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</si>
  <si>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</si>
  <si>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</si>
  <si>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</si>
  <si>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</si>
  <si>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</si>
  <si>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</si>
  <si>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</si>
  <si>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</si>
  <si>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</si>
  <si>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</si>
  <si>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</si>
  <si>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</si>
  <si>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</si>
  <si>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</si>
  <si>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</si>
  <si>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</si>
  <si>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</si>
  <si>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</si>
  <si>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</si>
  <si>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</si>
  <si>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</si>
  <si>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</si>
  <si>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</si>
  <si>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</si>
  <si>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</si>
  <si>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</si>
  <si>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</si>
  <si>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</si>
  <si>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</si>
  <si>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</si>
  <si>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</si>
  <si>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</si>
  <si>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</si>
  <si>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</si>
  <si>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</si>
  <si>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</si>
  <si>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</si>
  <si>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</si>
  <si>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</si>
  <si>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</si>
  <si>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</si>
  <si>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</si>
  <si>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</si>
  <si>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</si>
  <si>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</si>
  <si>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</si>
  <si>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</si>
  <si>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</si>
  <si>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</si>
  <si>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</si>
  <si>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</si>
  <si>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</si>
  <si>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</si>
  <si>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</si>
  <si>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</si>
  <si>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</si>
  <si>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</si>
  <si>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</si>
  <si>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</si>
  <si>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</si>
  <si>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</si>
  <si>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</si>
  <si>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</si>
  <si>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</si>
  <si>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</si>
  <si>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</si>
  <si>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</si>
  <si>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</si>
  <si>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</si>
  <si>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</si>
  <si>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</si>
  <si>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</si>
  <si>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</si>
  <si>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</si>
  <si>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</si>
  <si>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</si>
  <si>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</si>
  <si>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</si>
  <si>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</si>
  <si>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</si>
  <si>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</si>
  <si>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</si>
  <si>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</si>
  <si>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</si>
  <si>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</si>
  <si>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</si>
  <si>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</si>
  <si>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</si>
  <si>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</si>
  <si>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</si>
  <si>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</si>
  <si>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</si>
  <si>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</si>
  <si>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</si>
  <si>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</si>
  <si>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</si>
  <si>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</si>
  <si>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</si>
  <si>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</si>
  <si>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</si>
  <si>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</si>
  <si>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</si>
  <si>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</si>
  <si>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</si>
  <si>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</si>
  <si>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</si>
  <si>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</si>
  <si>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</si>
  <si>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</si>
  <si>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</si>
  <si>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</si>
  <si>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</si>
  <si>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</si>
  <si>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</si>
  <si>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</si>
  <si>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</si>
  <si>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</si>
  <si>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</si>
  <si>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</si>
  <si>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</si>
  <si>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</si>
  <si>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</si>
  <si>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</si>
  <si>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</si>
  <si>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</si>
  <si>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</si>
  <si>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</si>
  <si>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</si>
  <si>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</si>
  <si>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</si>
  <si>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</si>
  <si>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</si>
  <si>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</si>
  <si>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</si>
  <si>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</si>
  <si>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</si>
  <si>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</si>
  <si>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</si>
  <si>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</si>
  <si>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</si>
  <si>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</si>
  <si>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</si>
  <si>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</si>
  <si>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</si>
  <si>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</si>
  <si>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</si>
  <si>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</si>
  <si>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</si>
  <si>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</si>
  <si>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</si>
  <si>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</si>
  <si>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</si>
  <si>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</si>
  <si>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</si>
  <si>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</si>
  <si>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</si>
  <si>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</si>
  <si>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</si>
  <si>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</si>
  <si>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</si>
  <si>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</si>
  <si>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</si>
  <si>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</si>
  <si>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</si>
  <si>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</si>
  <si>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</si>
  <si>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</si>
  <si>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</si>
  <si>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</si>
  <si>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</si>
  <si>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</si>
  <si>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</si>
  <si>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</si>
  <si>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</si>
  <si>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</si>
  <si>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</si>
  <si>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</si>
  <si>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</si>
  <si>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</si>
  <si>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</si>
  <si>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</si>
  <si>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</si>
  <si>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</si>
  <si>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</si>
  <si>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</si>
  <si>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</si>
  <si>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</si>
  <si>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</si>
  <si>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</si>
  <si>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</si>
  <si>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</si>
  <si>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</si>
  <si>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</si>
  <si>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</si>
  <si>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</si>
  <si>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</si>
  <si>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</si>
  <si>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</si>
  <si>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</si>
  <si>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</si>
  <si>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</si>
  <si>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</si>
  <si>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</si>
  <si>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</si>
  <si>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</si>
  <si>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</si>
  <si>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</si>
  <si>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</si>
  <si>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</si>
  <si>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</si>
  <si>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</si>
  <si>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</si>
  <si>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</si>
  <si>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</si>
  <si>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</si>
  <si>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</si>
  <si>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</si>
  <si>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</si>
  <si>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</si>
  <si>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</si>
  <si>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</si>
  <si>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</si>
  <si>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</si>
  <si>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</si>
  <si>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</si>
  <si>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</si>
  <si>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</si>
  <si>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</si>
  <si>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</si>
  <si>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</si>
  <si>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</si>
  <si>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</si>
  <si>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</si>
  <si>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</si>
  <si>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</si>
  <si>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</si>
  <si>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</si>
  <si>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</si>
  <si>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</si>
  <si>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</si>
  <si>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</si>
  <si>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</si>
  <si>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</si>
  <si>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</si>
  <si>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</si>
  <si>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</si>
  <si>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</si>
  <si>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</si>
  <si>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</si>
  <si>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</si>
  <si>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</si>
  <si>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</si>
  <si>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</si>
  <si>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</si>
  <si>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</si>
  <si>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</si>
  <si>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</si>
  <si>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</si>
  <si>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</si>
  <si>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</si>
  <si>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</si>
  <si>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</si>
  <si>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</si>
  <si>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</si>
  <si>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</si>
  <si>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</si>
  <si>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</si>
  <si>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</si>
  <si>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</si>
  <si>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</si>
  <si>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</si>
  <si>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</si>
  <si>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</si>
  <si>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</si>
  <si>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</si>
  <si>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</si>
  <si>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</si>
  <si>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</si>
  <si>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</si>
  <si>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</si>
  <si>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</si>
  <si>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</si>
  <si>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</si>
  <si>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</si>
  <si>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</si>
  <si>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</si>
  <si>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</si>
  <si>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</si>
  <si>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</si>
  <si>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</si>
  <si>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</si>
  <si>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</si>
  <si>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</si>
  <si>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</si>
  <si>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</si>
  <si>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</si>
  <si>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</si>
  <si>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</si>
  <si>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</si>
  <si>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</si>
  <si>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</si>
  <si>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</si>
  <si>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</si>
  <si>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</si>
  <si>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</si>
  <si>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</si>
  <si>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</si>
  <si>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</si>
  <si>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</si>
  <si>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</si>
  <si>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</si>
  <si>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</si>
  <si>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</si>
  <si>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</si>
  <si>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</si>
  <si>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</si>
  <si>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</si>
  <si>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</si>
  <si>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</si>
  <si>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</si>
  <si>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</si>
  <si>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</si>
  <si>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</si>
  <si>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</si>
  <si>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</si>
  <si>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</si>
  <si>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</si>
  <si>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</si>
  <si>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</si>
  <si>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</si>
  <si>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</si>
  <si>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</si>
  <si>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</si>
  <si>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</si>
  <si>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</si>
  <si>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</si>
  <si>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</si>
  <si>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</si>
  <si>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</si>
  <si>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</si>
  <si>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</si>
  <si>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</si>
  <si>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</si>
  <si>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</si>
  <si>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</si>
  <si>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</si>
  <si>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</si>
  <si>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</si>
  <si>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</si>
  <si>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</si>
  <si>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</si>
  <si>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</si>
  <si>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</si>
  <si>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</si>
  <si>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</si>
  <si>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</si>
  <si>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</si>
  <si>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</si>
  <si>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</si>
  <si>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</si>
  <si>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</si>
  <si>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</si>
  <si>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</si>
  <si>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</si>
  <si>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</si>
  <si>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</si>
  <si>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</si>
  <si>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</si>
  <si>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</si>
  <si>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</si>
  <si>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</si>
  <si>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</si>
  <si>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</si>
  <si>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</si>
  <si>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</si>
  <si>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</si>
  <si>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</si>
  <si>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</si>
  <si>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</si>
  <si>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</si>
  <si>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</si>
  <si>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</si>
  <si>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</si>
  <si>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</si>
  <si>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</si>
  <si>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</si>
  <si>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</si>
  <si>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</si>
  <si>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</si>
  <si>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</si>
  <si>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</si>
  <si>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</si>
  <si>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</si>
  <si>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</si>
  <si>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</si>
  <si>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</si>
  <si>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</si>
  <si>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</si>
  <si>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</si>
  <si>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</si>
  <si>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</si>
  <si>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</si>
  <si>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</si>
  <si>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</si>
  <si>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</si>
  <si>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</si>
  <si>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</si>
  <si>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</si>
  <si>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</si>
  <si>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</si>
  <si>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</si>
  <si>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</si>
  <si>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</si>
  <si>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</si>
  <si>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</si>
  <si>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</si>
  <si>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</si>
  <si>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</si>
  <si>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</si>
  <si>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</si>
  <si>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</si>
  <si>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</si>
  <si>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</si>
  <si>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</si>
  <si>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</si>
  <si>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</si>
  <si>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</si>
  <si>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</si>
  <si>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</si>
  <si>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</si>
  <si>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</si>
  <si>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</si>
  <si>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</si>
  <si>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</si>
  <si>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</si>
  <si>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</si>
  <si>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</si>
  <si>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</si>
  <si>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</si>
  <si>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</si>
  <si>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</si>
  <si>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</si>
  <si>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</si>
  <si>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</si>
  <si>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</si>
  <si>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</si>
  <si>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</si>
  <si>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</si>
  <si>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</si>
  <si>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</si>
  <si>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</si>
  <si>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</si>
  <si>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</si>
  <si>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</si>
  <si>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</si>
  <si>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</si>
  <si>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</si>
  <si>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</si>
  <si>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</si>
  <si>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</si>
  <si>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</si>
  <si>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</si>
  <si>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</si>
  <si>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</si>
  <si>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</si>
  <si>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</si>
  <si>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</si>
  <si>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</si>
  <si>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</si>
  <si>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</si>
  <si>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</si>
  <si>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</si>
  <si>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</si>
  <si>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</si>
  <si>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</si>
  <si>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</si>
  <si>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</si>
  <si>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</si>
  <si>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</si>
  <si>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</si>
  <si>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</si>
  <si>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</si>
  <si>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</si>
  <si>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</si>
  <si>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</si>
  <si>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</si>
  <si>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</si>
  <si>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</si>
  <si>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</si>
  <si>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</si>
  <si>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</si>
  <si>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</si>
  <si>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</si>
  <si>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</si>
  <si>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</si>
  <si>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</si>
  <si>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</si>
  <si>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</si>
  <si>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</si>
  <si>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</si>
  <si>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</si>
  <si>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</si>
  <si>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</si>
  <si>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</si>
  <si>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</si>
  <si>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</si>
  <si>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</si>
  <si>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</si>
  <si>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</si>
  <si>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</si>
  <si>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</si>
  <si>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</si>
  <si>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</si>
  <si>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</si>
  <si>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</si>
  <si>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</si>
  <si>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</si>
  <si>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</si>
  <si>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</si>
  <si>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</si>
  <si>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</si>
  <si>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</si>
  <si>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</si>
  <si>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</si>
  <si>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</si>
  <si>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</si>
  <si>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</si>
  <si>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</si>
  <si>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</si>
  <si>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</si>
  <si>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</si>
  <si>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</si>
  <si>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</si>
  <si>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</si>
  <si>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</si>
  <si>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</si>
  <si>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</si>
  <si>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</si>
  <si>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</si>
  <si>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</si>
  <si>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</si>
  <si>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</si>
  <si>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</si>
  <si>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</si>
  <si>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</si>
  <si>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</si>
  <si>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</si>
  <si>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</si>
  <si>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</si>
  <si>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</si>
  <si>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</si>
  <si>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</si>
  <si>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</si>
  <si>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</si>
  <si>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</si>
  <si>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</si>
  <si>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</si>
  <si>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</si>
  <si>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</si>
  <si>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</si>
  <si>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</si>
  <si>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</si>
  <si>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</si>
  <si>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</si>
  <si>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</si>
  <si>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</si>
  <si>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</si>
  <si>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</si>
  <si>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</si>
  <si>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</si>
  <si>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</si>
  <si>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</si>
  <si>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</si>
  <si>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</si>
  <si>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</si>
  <si>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</si>
  <si>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</si>
  <si>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</si>
  <si>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</si>
  <si>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</si>
  <si>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</si>
  <si>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</si>
  <si>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</si>
  <si>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</si>
  <si>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</si>
  <si>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</si>
  <si>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</si>
  <si>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</si>
  <si>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</si>
  <si>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</si>
  <si>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</si>
  <si>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</si>
  <si>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</si>
  <si>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</si>
  <si>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</si>
  <si>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</si>
  <si>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</si>
  <si>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</si>
  <si>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</si>
  <si>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</si>
  <si>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</si>
  <si>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</si>
  <si>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</si>
  <si>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</si>
  <si>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</si>
  <si>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</si>
  <si>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</si>
  <si>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</si>
  <si>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</si>
  <si>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</si>
  <si>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</si>
  <si>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</si>
  <si>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</si>
  <si>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</si>
  <si>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</si>
  <si>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</si>
  <si>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</si>
  <si>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</si>
  <si>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</si>
  <si>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</si>
  <si>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</si>
  <si>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</si>
  <si>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</si>
  <si>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</si>
  <si>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</si>
  <si>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</si>
  <si>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</si>
  <si>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</si>
  <si>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</si>
  <si>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</si>
  <si>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</si>
  <si>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</si>
  <si>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</si>
  <si>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</si>
  <si>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</si>
  <si>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</si>
  <si>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</si>
  <si>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</si>
  <si>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</si>
  <si>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</si>
  <si>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</si>
  <si>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</si>
  <si>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</si>
  <si>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</si>
  <si>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</si>
  <si>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</si>
  <si>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</si>
  <si>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</si>
  <si>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</si>
  <si>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</si>
  <si>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</si>
  <si>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</si>
  <si>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</si>
  <si>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</si>
  <si>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</si>
  <si>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</si>
  <si>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</si>
  <si>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</si>
  <si>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</si>
  <si>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</si>
  <si>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</si>
  <si>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</si>
  <si>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</si>
  <si>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</si>
  <si>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</si>
  <si>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</si>
  <si>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</si>
  <si>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</si>
  <si>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</si>
  <si>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</si>
  <si>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</si>
  <si>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</si>
  <si>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</si>
  <si>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</si>
  <si>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</si>
  <si>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</si>
  <si>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</si>
  <si>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</si>
  <si>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</si>
  <si>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</si>
  <si>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</si>
  <si>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</si>
  <si>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</si>
  <si>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</si>
  <si>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</si>
  <si>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</si>
  <si>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</si>
  <si>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</si>
  <si>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</si>
  <si>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</si>
  <si>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</si>
  <si>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</si>
  <si>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</si>
  <si>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</si>
  <si>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</si>
  <si>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</si>
  <si>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</si>
  <si>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</si>
  <si>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</si>
  <si>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</si>
  <si>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</si>
  <si>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</si>
  <si>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</si>
  <si>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</si>
  <si>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</si>
  <si>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</si>
  <si>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</si>
  <si>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</si>
  <si>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</si>
  <si>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</si>
  <si>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</si>
  <si>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</si>
  <si>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</si>
  <si>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</si>
  <si>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</si>
  <si>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</si>
  <si>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</si>
  <si>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</si>
  <si>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</si>
  <si>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</si>
  <si>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</si>
  <si>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</si>
  <si>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</si>
  <si>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</si>
  <si>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</si>
  <si>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</si>
  <si>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</si>
  <si>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</si>
  <si>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</si>
  <si>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</si>
  <si>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</si>
  <si>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</si>
  <si>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</si>
  <si>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</si>
  <si>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</si>
  <si>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</si>
  <si>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</si>
  <si>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</si>
  <si>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</si>
  <si>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</si>
  <si>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</si>
  <si>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</si>
  <si>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</si>
  <si>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</si>
  <si>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</si>
  <si>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</si>
  <si>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</si>
  <si>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</si>
  <si>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</si>
  <si>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</si>
  <si>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</si>
  <si>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</si>
  <si>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</si>
  <si>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</si>
  <si>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</si>
  <si>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</si>
  <si>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</si>
  <si>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</si>
  <si>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</si>
  <si>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</si>
  <si>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</si>
  <si>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</si>
  <si>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</si>
  <si>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</si>
  <si>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</si>
  <si>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</si>
  <si>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</si>
  <si>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</si>
  <si>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</si>
  <si>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</si>
  <si>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</si>
  <si>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</si>
  <si>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</si>
  <si>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</si>
  <si>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</si>
  <si>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</si>
  <si>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</si>
  <si>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</si>
  <si>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</si>
  <si>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</si>
  <si>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</si>
  <si>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</si>
  <si>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</si>
  <si>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</si>
  <si>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</si>
  <si>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</si>
  <si>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</si>
  <si>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</si>
  <si>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</si>
  <si>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</si>
  <si>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</si>
  <si>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</si>
  <si>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</si>
  <si>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</si>
  <si>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</si>
  <si>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</si>
  <si>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</si>
  <si>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</si>
  <si>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</si>
  <si>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</si>
  <si>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</si>
  <si>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</si>
  <si>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</si>
  <si>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</si>
  <si>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</si>
  <si>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</si>
  <si>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</si>
  <si>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</si>
  <si>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</si>
  <si>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</si>
  <si>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</si>
  <si>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</si>
  <si>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</si>
  <si>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</si>
  <si>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</si>
  <si>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</si>
  <si>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</si>
  <si>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</si>
  <si>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</si>
  <si>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</si>
  <si>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</si>
  <si>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</si>
  <si>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</si>
  <si>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</si>
  <si>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</si>
  <si>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</si>
  <si>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</si>
  <si>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</si>
  <si>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</si>
  <si>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</si>
  <si>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</si>
  <si>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</si>
  <si>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</si>
  <si>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</si>
  <si>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</si>
  <si>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</si>
  <si>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</si>
  <si>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</si>
  <si>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</si>
  <si>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</si>
  <si>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</si>
  <si>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</si>
  <si>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</si>
  <si>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</si>
  <si>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</si>
  <si>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</si>
  <si>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</si>
  <si>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</si>
  <si>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</si>
  <si>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</si>
  <si>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</si>
  <si>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</si>
  <si>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</si>
  <si>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</si>
  <si>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</si>
  <si>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</si>
  <si>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</si>
  <si>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</si>
  <si>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</si>
  <si>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</si>
  <si>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</si>
  <si>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</si>
  <si>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</si>
  <si>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</si>
  <si>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</si>
  <si>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</si>
  <si>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</si>
  <si>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</si>
  <si>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</si>
  <si>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</si>
  <si>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</si>
  <si>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</si>
  <si>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</si>
  <si>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</si>
  <si>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</si>
  <si>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</si>
  <si>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</si>
  <si>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</si>
  <si>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</si>
  <si>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</si>
  <si>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</si>
  <si>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</si>
  <si>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</si>
  <si>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</si>
  <si>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</si>
  <si>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</si>
  <si>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</si>
  <si>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</si>
  <si>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</si>
  <si>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</si>
  <si>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</si>
  <si>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</si>
  <si>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</si>
  <si>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</si>
  <si>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</si>
  <si>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</si>
  <si>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</si>
  <si>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</si>
  <si>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</si>
  <si>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</si>
  <si>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</si>
  <si>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</si>
  <si>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</si>
  <si>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</si>
  <si>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</si>
  <si>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</si>
  <si>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</si>
  <si>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</si>
  <si>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</si>
  <si>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</si>
  <si>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</si>
  <si>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</si>
  <si>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</si>
  <si>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</si>
  <si>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</si>
  <si>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</si>
  <si>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</si>
  <si>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</si>
  <si>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</si>
  <si>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</si>
  <si>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</si>
  <si>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</si>
  <si>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</si>
  <si>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</si>
  <si>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</si>
  <si>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</si>
  <si>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</si>
  <si>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</si>
  <si>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</si>
  <si>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</si>
  <si>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</si>
  <si>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</si>
  <si>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</si>
  <si>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</si>
  <si>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</si>
  <si>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</si>
  <si>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</si>
  <si>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</si>
  <si>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</si>
  <si>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</si>
  <si>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</si>
  <si>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</si>
  <si>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</si>
  <si>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</si>
  <si>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</si>
  <si>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</si>
  <si>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</si>
  <si>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</si>
  <si>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</si>
  <si>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</si>
  <si>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</si>
  <si>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</si>
  <si>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</si>
  <si>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</si>
  <si>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</si>
  <si>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</si>
  <si>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</si>
  <si>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</si>
  <si>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</si>
  <si>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</si>
  <si>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</si>
  <si>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</si>
  <si>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</si>
  <si>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</si>
  <si>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</si>
  <si>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</si>
  <si>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</si>
  <si>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</si>
  <si>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</si>
  <si>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</si>
  <si>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</si>
  <si>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</si>
  <si>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</si>
  <si>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</si>
  <si>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</si>
  <si>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</si>
  <si>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</si>
  <si>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</si>
  <si>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</si>
  <si>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</si>
  <si>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</si>
  <si>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</si>
  <si>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</si>
  <si>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</si>
  <si>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</si>
  <si>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</si>
  <si>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</si>
  <si>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</si>
  <si>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</si>
  <si>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</si>
  <si>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</si>
  <si>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</si>
  <si>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</si>
  <si>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</si>
  <si>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</si>
  <si>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</si>
  <si>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</si>
  <si>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</si>
  <si>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</si>
  <si>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</si>
  <si>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</si>
  <si>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</si>
  <si>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</si>
  <si>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</si>
  <si>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</si>
  <si>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</si>
  <si>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</si>
  <si>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</si>
  <si>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</si>
  <si>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</si>
  <si>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</si>
  <si>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</si>
  <si>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</si>
  <si>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</si>
  <si>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</si>
  <si>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</si>
  <si>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</si>
  <si>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</si>
  <si>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</si>
  <si>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</si>
  <si>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</si>
  <si>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</si>
  <si>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</si>
  <si>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</si>
  <si>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</si>
  <si>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</si>
  <si>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</si>
  <si>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</si>
  <si>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</si>
  <si>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</si>
  <si>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</si>
  <si>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</si>
  <si>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</si>
  <si>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</si>
  <si>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</si>
  <si>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</si>
  <si>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</si>
  <si>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</si>
  <si>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</si>
  <si>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</si>
  <si>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</si>
  <si>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</si>
  <si>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</si>
  <si>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</si>
  <si>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</si>
  <si>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</si>
  <si>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</si>
  <si>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</si>
  <si>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</si>
  <si>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</si>
  <si>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</si>
  <si>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</si>
  <si>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</si>
  <si>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</si>
  <si>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</si>
  <si>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</si>
  <si>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</si>
  <si>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</si>
  <si>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</si>
  <si>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</si>
  <si>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</si>
  <si>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</si>
  <si>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</si>
  <si>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</si>
  <si>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</si>
  <si>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</si>
  <si>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</si>
  <si>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</si>
  <si>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</si>
  <si>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</si>
  <si>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</si>
  <si>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</si>
  <si>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</si>
  <si>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</si>
  <si>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</si>
  <si>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</si>
  <si>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</si>
  <si>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</si>
  <si>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</si>
  <si>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</si>
  <si>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</si>
  <si>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</si>
  <si>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</si>
  <si>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</si>
  <si>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</si>
  <si>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</si>
  <si>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</si>
  <si>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</si>
  <si>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</si>
  <si>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</si>
  <si>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</si>
  <si>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</si>
  <si>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</si>
  <si>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</si>
  <si>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</si>
  <si>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</si>
  <si>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</si>
  <si>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</si>
  <si>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</si>
  <si>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</si>
  <si>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</si>
  <si>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</si>
  <si>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</si>
  <si>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</si>
  <si>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</si>
  <si>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</si>
  <si>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</si>
  <si>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</si>
  <si>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</si>
  <si>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</si>
  <si>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</si>
  <si>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</si>
  <si>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</si>
  <si>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</si>
  <si>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</si>
  <si>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</si>
  <si>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</si>
  <si>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</si>
  <si>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</si>
  <si>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</si>
  <si>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</si>
  <si>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</si>
  <si>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</si>
  <si>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</si>
  <si>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</si>
  <si>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</si>
  <si>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</si>
  <si>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</si>
  <si>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</si>
  <si>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</si>
  <si>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</si>
  <si>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</si>
  <si>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</si>
  <si>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</si>
  <si>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</si>
  <si>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</si>
  <si>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</si>
  <si>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</si>
  <si>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</si>
  <si>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</si>
  <si>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</si>
  <si>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</si>
  <si>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</si>
  <si>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</si>
  <si>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</si>
  <si>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</si>
  <si>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</si>
  <si>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</si>
  <si>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</si>
  <si>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</si>
  <si>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</si>
  <si>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</si>
  <si>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</si>
  <si>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</si>
  <si>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</si>
  <si>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</si>
  <si>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</si>
  <si>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</si>
  <si>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</si>
  <si>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</si>
  <si>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</si>
  <si>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</si>
  <si>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</si>
  <si>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</si>
  <si>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</si>
  <si>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</si>
  <si>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</si>
  <si>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</si>
  <si>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</si>
  <si>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</si>
  <si>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</si>
  <si>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</si>
  <si>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</si>
  <si>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</si>
  <si>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</si>
  <si>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</si>
  <si>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</si>
  <si>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</si>
  <si>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</si>
  <si>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</si>
  <si>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</si>
  <si>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</si>
  <si>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</si>
  <si>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</si>
  <si>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</si>
  <si>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</si>
  <si>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</si>
  <si>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</si>
  <si>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</si>
  <si>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</si>
  <si>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</si>
  <si>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</si>
  <si>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</si>
  <si>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</si>
  <si>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</si>
  <si>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</si>
  <si>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</si>
  <si>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</si>
  <si>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</si>
  <si>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</si>
  <si>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</si>
  <si>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</si>
  <si>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</si>
  <si>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</si>
  <si>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</si>
  <si>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</si>
  <si>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</si>
  <si>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</si>
  <si>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</si>
  <si>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</si>
  <si>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</si>
  <si>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</si>
  <si>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</si>
  <si>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</si>
  <si>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</si>
  <si>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</si>
  <si>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</si>
  <si>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</si>
  <si>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</si>
  <si>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</si>
  <si>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</si>
  <si>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</si>
  <si>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</si>
  <si>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</si>
  <si>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</si>
  <si>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</si>
  <si>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</si>
  <si>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</si>
  <si>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</si>
  <si>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</si>
  <si>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</si>
  <si>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</si>
  <si>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</si>
  <si>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</si>
  <si>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</si>
  <si>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</si>
  <si>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</si>
  <si>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</si>
  <si>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</si>
  <si>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</si>
  <si>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</si>
  <si>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</si>
  <si>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</si>
  <si>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</si>
  <si>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</si>
  <si>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</si>
  <si>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</si>
  <si>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</si>
  <si>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</si>
  <si>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</si>
  <si>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</si>
  <si>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</si>
  <si>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</si>
  <si>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</si>
  <si>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</si>
  <si>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</si>
  <si>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</si>
  <si>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</si>
  <si>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</si>
  <si>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</si>
  <si>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</si>
  <si>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</si>
  <si>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</si>
  <si>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</si>
  <si>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</si>
  <si>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</si>
  <si>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</si>
  <si>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</si>
  <si>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</si>
  <si>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</si>
  <si>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</si>
  <si>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</si>
  <si>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</si>
  <si>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</si>
  <si>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</si>
  <si>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</si>
  <si>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</si>
  <si>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</si>
  <si>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</si>
  <si>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</si>
  <si>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</si>
  <si>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</si>
  <si>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</si>
  <si>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</si>
  <si>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</si>
  <si>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</si>
  <si>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</si>
  <si>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</si>
  <si>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</si>
  <si>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</si>
  <si>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</si>
  <si>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</si>
  <si>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</si>
  <si>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</si>
  <si>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</si>
  <si>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</si>
  <si>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</si>
  <si>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</si>
  <si>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</si>
  <si>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</si>
  <si>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</si>
  <si>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</si>
  <si>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</si>
  <si>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</si>
  <si>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</si>
  <si>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</si>
  <si>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</si>
  <si>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</si>
  <si>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</si>
  <si>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</si>
  <si>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</si>
  <si>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</si>
  <si>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</si>
  <si>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</si>
  <si>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</si>
  <si>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</si>
  <si>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</si>
  <si>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</si>
  <si>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</si>
  <si>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</si>
  <si>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</si>
  <si>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</si>
  <si>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</si>
  <si>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</si>
  <si>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</si>
  <si>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</si>
  <si>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</si>
  <si>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</si>
  <si>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</si>
  <si>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</si>
  <si>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</si>
  <si>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</si>
  <si>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</si>
  <si>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</si>
  <si>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</si>
  <si>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</si>
  <si>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</si>
  <si>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</si>
  <si>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</si>
  <si>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</si>
  <si>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</si>
  <si>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</si>
  <si>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</si>
  <si>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</si>
  <si>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</si>
  <si>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</si>
  <si>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</si>
  <si>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</si>
  <si>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</si>
  <si>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</si>
  <si>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</si>
  <si>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</si>
  <si>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</si>
  <si>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</si>
  <si>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</si>
  <si>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</si>
  <si>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</si>
  <si>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</si>
  <si>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</si>
  <si>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</si>
  <si>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</si>
  <si>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</si>
  <si>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</si>
  <si>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</si>
  <si>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</si>
  <si>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</si>
  <si>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</si>
  <si>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</si>
  <si>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</si>
  <si>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</si>
  <si>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</si>
  <si>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</si>
  <si>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</si>
  <si>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</si>
  <si>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</si>
  <si>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</si>
  <si>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</si>
  <si>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</si>
  <si>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</si>
  <si>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</si>
  <si>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</si>
  <si>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</si>
  <si>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</si>
  <si>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</si>
  <si>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</si>
  <si>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</si>
  <si>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</si>
  <si>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</si>
  <si>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</si>
  <si>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</si>
  <si>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</si>
  <si>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</si>
  <si>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</si>
  <si>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</si>
  <si>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</si>
  <si>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</si>
  <si>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</si>
  <si>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</si>
  <si>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</si>
  <si>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</si>
  <si>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</si>
  <si>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</si>
  <si>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</si>
  <si>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</si>
  <si>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</si>
  <si>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</si>
  <si>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</si>
  <si>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</si>
  <si>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</si>
  <si>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</si>
  <si>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</si>
  <si>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</si>
  <si>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</si>
  <si>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</si>
  <si>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</si>
  <si>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</si>
  <si>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</si>
  <si>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</si>
  <si>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</si>
  <si>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</si>
  <si>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</si>
  <si>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</si>
  <si>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</si>
  <si>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</si>
  <si>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</si>
  <si>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</si>
  <si>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</si>
  <si>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</si>
  <si>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</si>
  <si>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</si>
  <si>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</si>
  <si>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</si>
  <si>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</si>
  <si>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</si>
  <si>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</si>
  <si>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</si>
  <si>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</si>
  <si>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</si>
  <si>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</si>
  <si>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</si>
  <si>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</si>
  <si>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</si>
  <si>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</si>
  <si>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</si>
  <si>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</si>
  <si>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</si>
  <si>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</si>
  <si>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</si>
  <si>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</si>
  <si>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</si>
  <si>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</si>
  <si>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</si>
  <si>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</si>
  <si>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</si>
  <si>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</si>
  <si>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</si>
  <si>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</si>
  <si>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</si>
  <si>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</si>
  <si>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</si>
  <si>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</si>
  <si>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</si>
  <si>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</si>
  <si>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</si>
  <si>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</si>
  <si>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</si>
  <si>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</si>
  <si>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</si>
  <si>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</si>
  <si>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</si>
  <si>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</si>
  <si>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</si>
  <si>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</si>
  <si>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</si>
  <si>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</si>
  <si>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</si>
  <si>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</si>
  <si>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</si>
  <si>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</si>
  <si>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</si>
  <si>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</si>
  <si>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</si>
  <si>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</si>
  <si>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</si>
  <si>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</si>
  <si>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</si>
  <si>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</si>
  <si>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</si>
  <si>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</si>
  <si>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</si>
  <si>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</si>
  <si>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</si>
  <si>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</si>
  <si>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</si>
  <si>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</si>
  <si>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</si>
  <si>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</si>
  <si>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</si>
  <si>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</si>
  <si>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</si>
  <si>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</si>
  <si>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</si>
  <si>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</si>
  <si>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</si>
  <si>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</si>
  <si>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</si>
  <si>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</si>
  <si>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</si>
  <si>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</si>
  <si>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</si>
  <si>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</si>
  <si>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</si>
  <si>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</si>
  <si>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</si>
  <si>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</si>
  <si>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</si>
  <si>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</si>
  <si>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</si>
  <si>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</si>
  <si>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</si>
  <si>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</si>
  <si>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</si>
  <si>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</si>
  <si>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</si>
  <si>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</si>
  <si>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</si>
  <si>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</si>
  <si>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</si>
  <si>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</si>
  <si>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</si>
  <si>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</si>
  <si>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</si>
  <si>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</si>
  <si>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</si>
  <si>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</si>
  <si>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</si>
  <si>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</si>
  <si>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</si>
  <si>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</si>
  <si>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</si>
  <si>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</si>
  <si>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</si>
  <si>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</si>
  <si>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</si>
  <si>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</si>
  <si>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</si>
  <si>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</si>
  <si>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</si>
  <si>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</si>
  <si>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</si>
  <si>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</si>
  <si>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</si>
  <si>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</si>
  <si>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</si>
  <si>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</si>
  <si>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</si>
  <si>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</si>
  <si>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</si>
  <si>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</si>
  <si>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</si>
  <si>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</si>
  <si>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</si>
  <si>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</si>
  <si>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</si>
  <si>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</si>
  <si>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</si>
  <si>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</si>
  <si>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</si>
  <si>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</si>
  <si>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</si>
  <si>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</si>
  <si>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</si>
  <si>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</si>
  <si>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</si>
  <si>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</si>
  <si>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</si>
  <si>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</si>
  <si>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</si>
  <si>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</si>
  <si>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</si>
  <si>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</si>
  <si>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</si>
  <si>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</si>
  <si>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</si>
  <si>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</si>
  <si>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</si>
  <si>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</si>
  <si>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</si>
  <si>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</si>
  <si>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</si>
  <si>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</si>
  <si>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</si>
  <si>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</si>
  <si>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</si>
  <si>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</si>
  <si>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</si>
  <si>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</si>
  <si>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</si>
  <si>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</si>
  <si>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</si>
  <si>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</si>
  <si>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</si>
  <si>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</si>
  <si>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</si>
  <si>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</si>
  <si>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</si>
  <si>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</si>
  <si>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</si>
  <si>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</si>
  <si>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</si>
  <si>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</si>
  <si>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</si>
  <si>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</si>
  <si>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</si>
  <si>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</si>
  <si>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</si>
  <si>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</si>
  <si>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</si>
  <si>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</si>
  <si>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</si>
  <si>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</si>
  <si>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</si>
  <si>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</si>
  <si>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</si>
  <si>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</si>
  <si>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</si>
  <si>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</si>
  <si>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</si>
  <si>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</si>
  <si>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</si>
  <si>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</si>
  <si>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</si>
  <si>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</si>
  <si>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</si>
  <si>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</si>
  <si>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</si>
  <si>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</si>
  <si>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</si>
  <si>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</si>
  <si>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</si>
  <si>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</si>
  <si>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</si>
  <si>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</si>
  <si>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</si>
  <si>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</si>
  <si>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</si>
  <si>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</si>
  <si>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</si>
  <si>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</si>
  <si>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</si>
  <si>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</si>
  <si>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</si>
  <si>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</si>
  <si>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</si>
  <si>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</si>
  <si>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</si>
  <si>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</si>
  <si>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</si>
  <si>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</si>
  <si>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</si>
  <si>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</si>
  <si>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</si>
  <si>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</si>
  <si>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</si>
  <si>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</si>
  <si>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</si>
  <si>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</si>
  <si>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</si>
  <si>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</si>
  <si>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</si>
  <si>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</si>
  <si>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</si>
  <si>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</si>
  <si>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</si>
  <si>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</si>
  <si>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</si>
  <si>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</si>
  <si>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</si>
  <si>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</si>
  <si>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</si>
  <si>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</si>
  <si>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</si>
  <si>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</si>
  <si>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</si>
  <si>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</si>
  <si>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</si>
  <si>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</si>
  <si>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</si>
  <si>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</si>
  <si>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</si>
  <si>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</si>
  <si>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</si>
  <si>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</si>
  <si>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</si>
  <si>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</si>
  <si>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</si>
  <si>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</si>
  <si>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</si>
  <si>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</si>
  <si>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</si>
  <si>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</si>
  <si>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</si>
  <si>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</si>
  <si>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</si>
  <si>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</si>
  <si>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</si>
  <si>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</si>
  <si>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</si>
  <si>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</si>
  <si>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</si>
  <si>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</si>
  <si>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</si>
  <si>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</si>
  <si>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</si>
  <si>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</si>
  <si>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</si>
  <si>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</si>
  <si>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</si>
  <si>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</si>
  <si>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</si>
  <si>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</si>
  <si>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</si>
  <si>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</si>
  <si>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</si>
  <si>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</si>
  <si>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</si>
  <si>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</si>
  <si>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</si>
  <si>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</si>
  <si>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</si>
  <si>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</si>
  <si>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</si>
  <si>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</si>
  <si>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</si>
  <si>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</si>
  <si>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</si>
  <si>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</si>
  <si>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</si>
  <si>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</si>
  <si>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</si>
  <si>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</si>
  <si>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</si>
  <si>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</si>
  <si>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</si>
  <si>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</si>
  <si>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</si>
  <si>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</si>
  <si>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</si>
  <si>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</si>
  <si>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</si>
  <si>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</si>
  <si>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</si>
  <si>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</si>
  <si>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</si>
  <si>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</si>
  <si>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</si>
  <si>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</si>
  <si>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</si>
  <si>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</si>
  <si>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</si>
  <si>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</si>
  <si>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</si>
  <si>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</si>
  <si>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</si>
  <si>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</si>
  <si>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</si>
  <si>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</si>
  <si>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</si>
  <si>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</si>
  <si>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</si>
  <si>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</si>
  <si>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</si>
  <si>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</si>
  <si>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</si>
  <si>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</si>
  <si>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</si>
  <si>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</si>
  <si>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</si>
  <si>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</si>
  <si>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</si>
  <si>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</si>
  <si>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</si>
  <si>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</si>
  <si>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</si>
  <si>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</si>
  <si>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</si>
  <si>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</si>
  <si>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</si>
  <si>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</si>
  <si>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</si>
  <si>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</si>
  <si>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</si>
  <si>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</si>
  <si>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</si>
  <si>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</si>
  <si>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</si>
  <si>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</si>
  <si>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</si>
  <si>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</si>
  <si>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</si>
  <si>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</si>
  <si>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</si>
  <si>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</si>
  <si>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</si>
  <si>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</si>
  <si>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</si>
  <si>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</si>
  <si>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</si>
  <si>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</si>
  <si>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</si>
  <si>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</si>
  <si>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</si>
  <si>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</si>
  <si>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</si>
  <si>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</si>
  <si>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</si>
  <si>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</si>
  <si>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</si>
  <si>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</si>
  <si>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</si>
  <si>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</si>
  <si>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</si>
  <si>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</si>
  <si>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</si>
  <si>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</si>
  <si>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</si>
  <si>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</si>
  <si>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</si>
  <si>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</si>
  <si>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</si>
  <si>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</si>
  <si>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</si>
  <si>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</si>
  <si>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</si>
  <si>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</si>
  <si>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</si>
  <si>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</si>
  <si>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</si>
  <si>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</si>
  <si>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</si>
  <si>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</si>
  <si>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</si>
  <si>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</si>
  <si>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</si>
  <si>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</si>
  <si>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</si>
  <si>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</si>
  <si>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</si>
  <si>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</si>
  <si>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</si>
  <si>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</si>
  <si>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</si>
  <si>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</si>
  <si>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</si>
  <si>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</si>
  <si>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</si>
  <si>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</si>
  <si>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</si>
  <si>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</si>
  <si>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</si>
  <si>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</si>
  <si>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</si>
  <si>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</si>
  <si>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</si>
  <si>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</si>
  <si>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</si>
  <si>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</si>
  <si>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</si>
  <si>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</si>
  <si>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</si>
  <si>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</si>
  <si>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</si>
  <si>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</si>
  <si>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</si>
  <si>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</si>
  <si>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</si>
  <si>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</si>
  <si>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</si>
  <si>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</si>
  <si>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</si>
  <si>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</si>
  <si>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</si>
  <si>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</si>
  <si>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</si>
  <si>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</si>
  <si>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</si>
  <si>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</si>
  <si>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</si>
  <si>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</si>
  <si>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</si>
  <si>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</si>
  <si>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</si>
  <si>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</si>
  <si>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</si>
  <si>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</si>
  <si>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</si>
  <si>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</si>
  <si>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</si>
  <si>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</si>
  <si>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</si>
  <si>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</si>
  <si>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</si>
  <si>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</si>
  <si>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</si>
  <si>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</si>
  <si>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</si>
  <si>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</si>
  <si>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</si>
  <si>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</si>
  <si>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</si>
  <si>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</si>
  <si>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</si>
  <si>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</si>
  <si>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</si>
  <si>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</si>
  <si>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</si>
  <si>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</si>
  <si>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</si>
  <si>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</si>
  <si>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</si>
  <si>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</si>
  <si>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</si>
  <si>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</si>
  <si>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</si>
  <si>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</si>
  <si>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</si>
  <si>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</si>
  <si>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</si>
  <si>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</si>
  <si>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</si>
  <si>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</si>
  <si>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</si>
  <si>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</si>
  <si>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</si>
  <si>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</si>
  <si>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</si>
  <si>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</si>
  <si>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</si>
  <si>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</si>
  <si>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</si>
  <si>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</si>
  <si>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</si>
  <si>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</si>
  <si>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</si>
  <si>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</si>
  <si>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</si>
  <si>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</si>
  <si>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</si>
  <si>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</si>
  <si>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</si>
  <si>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</si>
  <si>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</si>
  <si>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</si>
  <si>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</si>
  <si>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</si>
  <si>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</si>
  <si>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</si>
  <si>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</si>
  <si>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</si>
  <si>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</si>
  <si>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</si>
  <si>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</si>
  <si>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</si>
  <si>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</si>
  <si>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</si>
  <si>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</si>
  <si>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</si>
  <si>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</si>
  <si>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</si>
  <si>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</si>
  <si>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</si>
  <si>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</si>
  <si>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</si>
  <si>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</si>
  <si>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</si>
  <si>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</si>
  <si>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</si>
  <si>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</si>
  <si>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</si>
  <si>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</si>
  <si>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</si>
  <si>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</si>
  <si>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</si>
  <si>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</si>
  <si>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</si>
  <si>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</si>
  <si>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</si>
  <si>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</si>
  <si>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</si>
  <si>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</si>
  <si>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</si>
  <si>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</si>
  <si>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</si>
  <si>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</si>
  <si>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</si>
  <si>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</si>
  <si>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</si>
  <si>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</si>
  <si>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</si>
  <si>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</si>
  <si>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</si>
  <si>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</si>
  <si>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</si>
  <si>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</si>
  <si>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</si>
  <si>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</si>
  <si>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</si>
  <si>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</si>
  <si>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</si>
  <si>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</si>
  <si>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</si>
  <si>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</si>
  <si>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</si>
  <si>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</si>
  <si>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</si>
  <si>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</si>
  <si>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</si>
  <si>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</si>
  <si>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</si>
  <si>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</si>
  <si>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</si>
  <si>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</si>
  <si>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</si>
  <si>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</si>
  <si>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</si>
  <si>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</si>
  <si>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</si>
  <si>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</si>
  <si>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</si>
  <si>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</si>
  <si>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</si>
  <si>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</si>
  <si>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</si>
  <si>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</si>
  <si>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</si>
  <si>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</si>
  <si>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</si>
  <si>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</si>
  <si>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</si>
  <si>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</si>
  <si>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</si>
  <si>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</si>
  <si>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</si>
  <si>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</si>
  <si>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</si>
  <si>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</si>
  <si>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</si>
  <si>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</si>
  <si>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</si>
  <si>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</si>
  <si>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</si>
  <si>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</si>
  <si>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</si>
  <si>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</si>
  <si>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</si>
  <si>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</si>
  <si>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</si>
  <si>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</si>
  <si>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</si>
  <si>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</si>
  <si>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</si>
  <si>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</si>
  <si>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</si>
  <si>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</si>
  <si>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</si>
  <si>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</si>
  <si>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</si>
  <si>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</si>
  <si>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</si>
  <si>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</si>
  <si>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</si>
  <si>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</si>
  <si>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</si>
  <si>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</si>
  <si>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</si>
  <si>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</si>
  <si>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</si>
  <si>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</si>
  <si>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</si>
  <si>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</si>
  <si>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</si>
  <si>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</si>
  <si>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</si>
  <si>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</si>
  <si>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</si>
  <si>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</si>
  <si>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</si>
  <si>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</si>
  <si>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</si>
  <si>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</si>
  <si>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</si>
  <si>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</si>
  <si>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</si>
  <si>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</si>
  <si>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</si>
  <si>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</si>
  <si>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</si>
  <si>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</si>
  <si>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</si>
  <si>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</si>
  <si>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</si>
  <si>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</si>
  <si>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</si>
  <si>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</si>
  <si>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</si>
  <si>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</si>
  <si>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</si>
  <si>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</si>
  <si>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</si>
  <si>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</si>
  <si>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</si>
  <si>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</si>
  <si>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</si>
  <si>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</si>
  <si>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</si>
  <si>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</si>
  <si>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</si>
  <si>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</si>
  <si>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</si>
  <si>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</si>
  <si>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</si>
  <si>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</si>
  <si>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</si>
  <si>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</si>
  <si>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</si>
  <si>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</si>
  <si>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</si>
  <si>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</si>
  <si>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</si>
  <si>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</si>
  <si>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</si>
  <si>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</si>
  <si>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</si>
  <si>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</si>
  <si>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</si>
  <si>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</si>
  <si>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</si>
  <si>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</si>
  <si>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</si>
  <si>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</si>
  <si>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</si>
  <si>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</si>
  <si>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</si>
  <si>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</si>
  <si>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</si>
  <si>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</si>
  <si>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</si>
  <si>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</si>
  <si>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</si>
  <si>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</si>
  <si>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</si>
  <si>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</si>
  <si>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</si>
  <si>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</si>
  <si>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</si>
  <si>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</si>
  <si>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</si>
  <si>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</si>
  <si>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</si>
  <si>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</si>
  <si>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</si>
  <si>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</si>
  <si>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</si>
  <si>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</si>
  <si>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</si>
  <si>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</si>
  <si>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</si>
  <si>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</si>
  <si>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</si>
  <si>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</si>
  <si>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</si>
  <si>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</si>
  <si>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</si>
  <si>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</si>
  <si>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</si>
  <si>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</si>
  <si>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</si>
  <si>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</si>
  <si>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</si>
  <si>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</si>
  <si>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</si>
  <si>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</si>
  <si>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</si>
  <si>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</si>
  <si>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</si>
  <si>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</si>
  <si>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</si>
  <si>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</si>
  <si>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</si>
  <si>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</si>
  <si>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</si>
  <si>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</si>
  <si>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</si>
  <si>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</si>
  <si>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</si>
  <si>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</si>
  <si>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</si>
  <si>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</si>
  <si>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</si>
  <si>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</si>
  <si>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</si>
  <si>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</si>
  <si>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</si>
  <si>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</si>
  <si>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</si>
  <si>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</si>
  <si>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</si>
  <si>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</si>
  <si>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</si>
  <si>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</si>
  <si>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</si>
  <si>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</si>
  <si>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</si>
  <si>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</si>
  <si>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</si>
  <si>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</si>
  <si>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</si>
  <si>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</si>
  <si>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</si>
  <si>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</si>
  <si>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</si>
  <si>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</si>
  <si>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</si>
  <si>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</si>
  <si>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</si>
  <si>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</si>
  <si>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</si>
  <si>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</si>
  <si>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</si>
  <si>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</si>
  <si>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</si>
  <si>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</si>
  <si>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</si>
  <si>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</si>
  <si>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</si>
  <si>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</si>
  <si>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</si>
  <si>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</si>
  <si>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</si>
  <si>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</si>
  <si>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</si>
  <si>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</si>
  <si>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</si>
  <si>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</si>
  <si>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</si>
  <si>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</si>
  <si>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</si>
  <si>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</si>
  <si>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</si>
  <si>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</si>
  <si>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</si>
  <si>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</si>
  <si>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</si>
  <si>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</si>
  <si>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</si>
  <si>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</si>
  <si>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</si>
  <si>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</si>
  <si>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</si>
  <si>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</si>
  <si>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</si>
  <si>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</si>
  <si>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</si>
  <si>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</si>
  <si>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</si>
  <si>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</si>
  <si>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</si>
  <si>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</si>
  <si>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</si>
  <si>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</si>
  <si>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</si>
  <si>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</si>
  <si>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</si>
  <si>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</si>
  <si>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</si>
  <si>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</si>
  <si>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</si>
  <si>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</si>
  <si>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</si>
  <si>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</si>
  <si>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</si>
  <si>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</si>
  <si>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</si>
  <si>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</si>
  <si>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</si>
  <si>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</si>
  <si>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</si>
  <si>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</si>
  <si>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</si>
  <si>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</si>
  <si>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</si>
  <si>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</si>
  <si>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</si>
  <si>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</si>
  <si>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</si>
  <si>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</si>
  <si>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</si>
  <si>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</si>
  <si>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</si>
  <si>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</si>
  <si>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</si>
  <si>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</si>
  <si>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</si>
  <si>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</si>
  <si>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</si>
  <si>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</si>
  <si>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</si>
  <si>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</si>
  <si>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</si>
  <si>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</si>
  <si>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</si>
  <si>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</si>
  <si>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</si>
  <si>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</si>
  <si>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</si>
  <si>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</si>
  <si>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</si>
  <si>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</si>
  <si>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</si>
  <si>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</si>
  <si>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</si>
  <si>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</si>
  <si>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</si>
  <si>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</si>
  <si>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</si>
  <si>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</si>
  <si>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</si>
  <si>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</si>
  <si>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</si>
  <si>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</si>
  <si>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</si>
  <si>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</si>
  <si>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</si>
  <si>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</si>
  <si>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</si>
  <si>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</si>
  <si>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</si>
  <si>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</si>
  <si>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</si>
  <si>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</si>
  <si>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</si>
  <si>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</si>
  <si>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</si>
  <si>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</si>
  <si>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</si>
  <si>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</si>
  <si>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</si>
  <si>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</si>
  <si>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</si>
  <si>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</si>
  <si>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</si>
  <si>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</si>
  <si>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</si>
  <si>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</si>
  <si>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</si>
  <si>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</si>
  <si>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</si>
  <si>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</si>
  <si>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</si>
  <si>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</si>
  <si>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</si>
  <si>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</si>
  <si>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</si>
  <si>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</si>
  <si>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</si>
  <si>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</si>
  <si>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</si>
  <si>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</si>
  <si>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</si>
  <si>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</si>
  <si>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</si>
  <si>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</si>
  <si>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</si>
  <si>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</si>
  <si>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</si>
  <si>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</si>
  <si>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</si>
  <si>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</si>
  <si>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</si>
  <si>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</si>
  <si>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</si>
  <si>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</si>
  <si>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</si>
  <si>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</si>
  <si>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</si>
  <si>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</si>
  <si>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</si>
  <si>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</si>
  <si>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</si>
  <si>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</si>
  <si>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</si>
  <si>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</si>
  <si>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</si>
  <si>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</si>
  <si>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</si>
  <si>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</si>
  <si>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</si>
  <si>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</si>
  <si>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</si>
  <si>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</si>
  <si>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</si>
  <si>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</si>
  <si>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</si>
  <si>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</si>
  <si>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</si>
  <si>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</si>
  <si>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</si>
  <si>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</si>
  <si>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</si>
  <si>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</si>
  <si>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</si>
  <si>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</si>
  <si>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</si>
  <si>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</si>
  <si>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</si>
  <si>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</si>
  <si>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</si>
  <si>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</si>
  <si>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</si>
  <si>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</si>
  <si>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</si>
  <si>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</si>
  <si>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</si>
  <si>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</si>
  <si>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</si>
  <si>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</si>
  <si>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</si>
  <si>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</si>
  <si>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</si>
  <si>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</si>
  <si>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</si>
  <si>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</si>
  <si>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</si>
  <si>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</si>
  <si>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</si>
  <si>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</si>
  <si>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</si>
  <si>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</si>
  <si>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</si>
  <si>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</si>
  <si>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</si>
  <si>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</si>
  <si>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</si>
  <si>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</si>
  <si>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</si>
  <si>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</si>
  <si>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</si>
  <si>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</si>
  <si>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</si>
  <si>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</si>
  <si>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</si>
  <si>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</si>
  <si>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</si>
  <si>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</si>
  <si>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</si>
  <si>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</si>
  <si>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</si>
  <si>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</si>
  <si>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</si>
  <si>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</si>
  <si>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</si>
  <si>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</si>
  <si>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</si>
  <si>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</si>
  <si>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</si>
  <si>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</si>
  <si>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</si>
  <si>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</si>
  <si>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</si>
  <si>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</si>
  <si>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</si>
  <si>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</si>
  <si>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</si>
  <si>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</si>
  <si>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</si>
  <si>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</si>
  <si>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</si>
  <si>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</si>
  <si>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</si>
  <si>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</si>
  <si>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</si>
  <si>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</si>
  <si>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</si>
  <si>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</si>
  <si>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</si>
  <si>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</si>
  <si>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</si>
  <si>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</si>
  <si>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</si>
  <si>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</si>
  <si>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</si>
  <si>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</si>
  <si>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</si>
  <si>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</si>
  <si>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</si>
  <si>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</si>
  <si>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</si>
  <si>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</si>
  <si>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</si>
  <si>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</si>
  <si>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</si>
  <si>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</si>
  <si>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</si>
  <si>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</si>
  <si>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</si>
  <si>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</si>
  <si>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</si>
  <si>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</si>
  <si>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</si>
  <si>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</si>
  <si>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</si>
  <si>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</si>
  <si>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</si>
  <si>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</si>
  <si>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</si>
  <si>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</si>
  <si>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</si>
  <si>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</si>
  <si>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</si>
  <si>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</si>
  <si>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</si>
  <si>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</si>
  <si>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</si>
  <si>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</si>
  <si>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</si>
  <si>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</si>
  <si>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</si>
  <si>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</si>
  <si>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</si>
  <si>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</si>
  <si>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</si>
  <si>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</si>
  <si>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</si>
  <si>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</si>
  <si>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</si>
  <si>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</si>
  <si>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</si>
  <si>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</si>
  <si>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</si>
  <si>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</si>
  <si>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</si>
  <si>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</si>
  <si>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</si>
  <si>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</si>
  <si>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</si>
  <si>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</si>
  <si>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</si>
  <si>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</si>
  <si>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</si>
  <si>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</si>
  <si>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</si>
  <si>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</si>
  <si>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</si>
  <si>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</si>
  <si>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</si>
  <si>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</si>
  <si>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</si>
  <si>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</si>
  <si>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</si>
  <si>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</si>
  <si>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</si>
  <si>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</si>
  <si>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</si>
  <si>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</si>
  <si>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</si>
  <si>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</si>
  <si>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</si>
  <si>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</si>
  <si>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</si>
  <si>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</si>
  <si>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</si>
  <si>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</si>
  <si>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</si>
  <si>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</si>
  <si>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</si>
  <si>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</si>
  <si>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</si>
  <si>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</si>
  <si>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</si>
  <si>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</si>
  <si>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</si>
  <si>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</si>
  <si>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</si>
  <si>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</si>
  <si>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</si>
  <si>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</si>
  <si>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</si>
  <si>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</si>
  <si>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</si>
  <si>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</si>
  <si>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</si>
  <si>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</si>
  <si>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</si>
  <si>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</si>
  <si>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</si>
  <si>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</si>
  <si>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</si>
  <si>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</si>
  <si>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</si>
  <si>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</si>
  <si>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</si>
  <si>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</si>
  <si>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</si>
  <si>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</si>
  <si>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</si>
  <si>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</si>
  <si>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</si>
  <si>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</si>
  <si>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</si>
  <si>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</si>
  <si>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</si>
  <si>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</si>
  <si>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</si>
  <si>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</si>
  <si>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</si>
  <si>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</si>
  <si>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</si>
  <si>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</si>
  <si>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</si>
  <si>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</si>
  <si>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</si>
  <si>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</si>
  <si>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</si>
  <si>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</si>
  <si>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</si>
  <si>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</si>
  <si>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</si>
  <si>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</si>
  <si>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</si>
  <si>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</si>
  <si>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</si>
  <si>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</si>
  <si>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</si>
  <si>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</si>
  <si>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</si>
  <si>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</si>
  <si>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</si>
  <si>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</si>
  <si>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</si>
  <si>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</si>
  <si>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</si>
  <si>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</si>
  <si>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</si>
  <si>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</si>
  <si>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</si>
  <si>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</si>
  <si>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</si>
  <si>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</si>
  <si>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</si>
  <si>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</si>
  <si>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</si>
  <si>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</si>
  <si>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</si>
  <si>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</si>
  <si>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</si>
  <si>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</si>
  <si>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</si>
  <si>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</si>
  <si>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</si>
  <si>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</si>
  <si>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</si>
  <si>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</si>
  <si>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</si>
  <si>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</si>
  <si>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</si>
  <si>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</si>
  <si>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</si>
  <si>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</si>
  <si>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</si>
  <si>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</si>
  <si>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</si>
  <si>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</si>
  <si>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</si>
  <si>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</si>
  <si>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</si>
  <si>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</si>
  <si>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</si>
  <si>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</si>
  <si>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</si>
  <si>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</si>
  <si>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</si>
  <si>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</si>
  <si>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</si>
  <si>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</si>
  <si>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</si>
  <si>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</si>
  <si>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</si>
  <si>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</si>
  <si>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</si>
  <si>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</si>
  <si>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</si>
  <si>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</si>
  <si>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</si>
  <si>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</si>
  <si>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</si>
  <si>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</si>
  <si>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</si>
  <si>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</si>
  <si>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</si>
  <si>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</si>
  <si>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</si>
  <si>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</si>
  <si>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</si>
  <si>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</si>
  <si>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</si>
  <si>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</si>
  <si>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</si>
  <si>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</si>
  <si>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</si>
  <si>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</si>
  <si>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</si>
  <si>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</si>
  <si>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</si>
  <si>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</si>
  <si>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</si>
  <si>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</si>
  <si>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</si>
  <si>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</si>
  <si>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</si>
  <si>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</si>
  <si>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</si>
  <si>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</si>
  <si>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</si>
  <si>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</si>
  <si>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</si>
  <si>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</si>
  <si>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</si>
  <si>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</si>
  <si>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</si>
  <si>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</si>
  <si>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</si>
  <si>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</si>
  <si>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</si>
  <si>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</si>
  <si>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</si>
  <si>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</si>
  <si>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</si>
  <si>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</si>
  <si>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</si>
  <si>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</si>
  <si>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</si>
  <si>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</si>
  <si>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</si>
  <si>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</si>
  <si>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</si>
  <si>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</si>
  <si>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</si>
  <si>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</si>
  <si>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</si>
  <si>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</si>
  <si>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</si>
  <si>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</si>
  <si>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</si>
  <si>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</si>
  <si>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</si>
  <si>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</si>
  <si>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</si>
  <si>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</si>
  <si>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</si>
  <si>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</si>
  <si>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</si>
  <si>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</si>
  <si>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</si>
  <si>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</si>
  <si>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</si>
  <si>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</si>
  <si>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</si>
  <si>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</si>
  <si>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</si>
  <si>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</si>
  <si>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</si>
  <si>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</si>
  <si>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</si>
  <si>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</si>
  <si>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</si>
  <si>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</si>
  <si>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</si>
  <si>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</si>
  <si>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</si>
  <si>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</si>
  <si>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</si>
  <si>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</si>
  <si>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</si>
  <si>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</si>
  <si>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</si>
  <si>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</si>
  <si>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</si>
  <si>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</si>
  <si>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</si>
  <si>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</si>
  <si>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</si>
  <si>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</si>
  <si>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</si>
  <si>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</si>
  <si>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</si>
  <si>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</si>
  <si>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</si>
  <si>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</si>
  <si>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</si>
  <si>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</si>
  <si>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</si>
  <si>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</si>
  <si>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</si>
  <si>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</si>
  <si>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</si>
  <si>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</si>
  <si>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</si>
  <si>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</si>
  <si>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</si>
  <si>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</si>
  <si>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</si>
  <si>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</si>
  <si>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</si>
  <si>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</si>
  <si>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</si>
  <si>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</si>
  <si>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</si>
  <si>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</si>
  <si>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</si>
  <si>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</si>
  <si>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</si>
  <si>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</si>
  <si>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</si>
  <si>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</si>
  <si>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</si>
  <si>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</si>
  <si>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</si>
  <si>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</si>
  <si>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</si>
  <si>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</si>
  <si>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</si>
  <si>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</si>
  <si>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</si>
  <si>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</si>
  <si>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</si>
  <si>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</si>
  <si>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</si>
  <si>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</si>
  <si>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</si>
  <si>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</si>
  <si>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</si>
  <si>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</si>
  <si>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</si>
  <si>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</si>
  <si>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</si>
  <si>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</si>
  <si>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</si>
  <si>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</si>
  <si>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</si>
  <si>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</si>
  <si>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</si>
  <si>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</si>
  <si>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</si>
  <si>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</si>
  <si>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</si>
  <si>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</si>
  <si>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</si>
  <si>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</si>
  <si>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</si>
  <si>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</si>
  <si>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</si>
  <si>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</si>
  <si>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</si>
  <si>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</si>
  <si>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</si>
  <si>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</si>
  <si>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</si>
  <si>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</si>
  <si>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</si>
  <si>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</si>
  <si>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</si>
  <si>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</si>
  <si>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</si>
  <si>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</si>
  <si>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</si>
  <si>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</si>
  <si>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</si>
  <si>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</si>
  <si>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</si>
  <si>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</si>
  <si>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</si>
  <si>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</si>
  <si>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</si>
  <si>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</si>
  <si>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</si>
  <si>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</si>
  <si>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</si>
  <si>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</si>
  <si>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</si>
  <si>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</si>
  <si>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</si>
  <si>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</si>
  <si>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</si>
  <si>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</si>
  <si>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</si>
  <si>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</si>
  <si>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</si>
  <si>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</si>
  <si>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</si>
  <si>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</si>
  <si>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</si>
  <si>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</si>
  <si>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</si>
  <si>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</si>
  <si>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</si>
  <si>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</si>
  <si>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</si>
  <si>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</si>
  <si>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</si>
  <si>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</si>
  <si>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</si>
  <si>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</si>
  <si>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</si>
  <si>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</si>
  <si>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</si>
  <si>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</si>
  <si>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</si>
  <si>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</si>
  <si>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</si>
  <si>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</si>
  <si>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</si>
  <si>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</si>
  <si>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</si>
  <si>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</si>
  <si>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</si>
  <si>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</si>
  <si>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</si>
  <si>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</si>
  <si>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</si>
  <si>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</si>
  <si>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</si>
  <si>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</si>
  <si>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</si>
  <si>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</si>
  <si>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</si>
  <si>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</si>
  <si>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</si>
  <si>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</si>
  <si>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</si>
  <si>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</si>
  <si>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</si>
  <si>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</si>
  <si>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</si>
  <si>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</si>
  <si>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</si>
  <si>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</si>
  <si>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</si>
  <si>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</si>
  <si>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</si>
  <si>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</si>
  <si>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</si>
  <si>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</si>
  <si>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</si>
  <si>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</si>
  <si>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</si>
  <si>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</si>
  <si>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</si>
  <si>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</si>
  <si>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</si>
  <si>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</si>
  <si>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</si>
  <si>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</si>
  <si>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</si>
  <si>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</si>
  <si>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</si>
  <si>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</si>
  <si>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</si>
  <si>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</si>
  <si>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</si>
  <si>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</si>
  <si>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</si>
  <si>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</si>
  <si>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</si>
  <si>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</si>
  <si>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</si>
  <si>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</si>
  <si>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</si>
  <si>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</si>
  <si>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</si>
  <si>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</si>
  <si>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</si>
  <si>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</si>
  <si>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</si>
  <si>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</si>
  <si>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</si>
  <si>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</si>
  <si>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</si>
  <si>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</si>
  <si>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</si>
  <si>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</si>
  <si>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</si>
  <si>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</si>
  <si>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</si>
  <si>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</si>
  <si>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</si>
  <si>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</si>
  <si>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</si>
  <si>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</si>
  <si>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</si>
  <si>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</si>
  <si>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</si>
  <si>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</si>
  <si>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</si>
  <si>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</si>
  <si>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</si>
  <si>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</si>
  <si>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</si>
  <si>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</si>
  <si>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</si>
  <si>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</si>
  <si>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</si>
  <si>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</si>
  <si>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</si>
  <si>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</si>
  <si>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</si>
  <si>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</si>
  <si>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</si>
  <si>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</si>
  <si>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</si>
  <si>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</si>
  <si>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</si>
  <si>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</si>
  <si>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</si>
  <si>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</si>
  <si>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</si>
  <si>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</si>
  <si>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</si>
  <si>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</si>
  <si>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</si>
  <si>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</si>
  <si>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</si>
  <si>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</si>
  <si>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</si>
  <si>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</si>
  <si>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</si>
  <si>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</si>
  <si>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</si>
  <si>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</si>
  <si>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</si>
  <si>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</si>
  <si>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</si>
  <si>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</si>
  <si>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</si>
  <si>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</si>
  <si>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</si>
  <si>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</si>
  <si>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</si>
  <si>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</si>
  <si>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</si>
  <si>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</si>
  <si>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</si>
  <si>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</si>
  <si>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</si>
  <si>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</si>
  <si>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</si>
  <si>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</si>
  <si>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</si>
  <si>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</si>
  <si>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</si>
  <si>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</si>
  <si>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</si>
  <si>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</si>
  <si>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</si>
  <si>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</si>
  <si>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</si>
  <si>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</si>
  <si>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</si>
  <si>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</si>
  <si>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</si>
  <si>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</si>
  <si>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</si>
  <si>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</si>
  <si>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</si>
  <si>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</si>
  <si>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</si>
  <si>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</si>
  <si>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</si>
  <si>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</si>
  <si>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</si>
  <si>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</si>
  <si>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</si>
  <si>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</si>
  <si>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</si>
  <si>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</si>
  <si>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</si>
  <si>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</si>
  <si>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</si>
  <si>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</si>
  <si>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</si>
  <si>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</si>
  <si>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</si>
  <si>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</si>
  <si>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</si>
  <si>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</si>
  <si>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</si>
  <si>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</si>
  <si>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</si>
  <si>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</si>
  <si>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</si>
  <si>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</si>
  <si>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</si>
  <si>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</si>
  <si>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</si>
  <si>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</si>
  <si>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</si>
  <si>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</si>
  <si>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</si>
  <si>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</si>
  <si>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</si>
  <si>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</si>
  <si>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</si>
  <si>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</si>
  <si>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</si>
  <si>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</si>
  <si>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</si>
  <si>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</si>
  <si>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</si>
  <si>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</si>
  <si>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</si>
  <si>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</si>
  <si>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</si>
  <si>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</si>
  <si>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</si>
  <si>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</si>
  <si>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</si>
  <si>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</si>
  <si>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</si>
  <si>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</si>
  <si>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</si>
  <si>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</si>
  <si>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</si>
  <si>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</si>
  <si>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</si>
  <si>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</si>
  <si>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</si>
  <si>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</si>
  <si>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</si>
  <si>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</si>
  <si>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</si>
  <si>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</si>
  <si>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</si>
  <si>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</si>
  <si>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</si>
  <si>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</si>
  <si>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</si>
  <si>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</si>
  <si>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</si>
  <si>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</si>
  <si>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</si>
  <si>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</si>
  <si>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</si>
  <si>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</si>
  <si>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</si>
  <si>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</si>
  <si>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</si>
  <si>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</si>
  <si>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</si>
  <si>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</si>
  <si>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</si>
  <si>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</si>
  <si>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</si>
  <si>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</si>
  <si>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</si>
  <si>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</si>
  <si>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</si>
  <si>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</si>
  <si>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</si>
  <si>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</si>
  <si>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</si>
  <si>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</si>
  <si>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</si>
  <si>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</si>
  <si>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</si>
  <si>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</si>
  <si>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</si>
  <si>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</si>
  <si>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</si>
  <si>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</si>
  <si>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</si>
  <si>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</si>
  <si>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</si>
  <si>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</si>
  <si>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</si>
  <si>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</si>
  <si>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</si>
  <si>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</si>
  <si>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</si>
  <si>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</si>
  <si>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</si>
  <si>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</si>
  <si>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</si>
  <si>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</si>
  <si>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</si>
  <si>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</si>
  <si>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</si>
  <si>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</si>
  <si>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</si>
  <si>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</si>
  <si>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</si>
  <si>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</si>
  <si>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</si>
  <si>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</si>
  <si>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</si>
  <si>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</si>
  <si>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</si>
  <si>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</si>
  <si>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</si>
  <si>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</si>
  <si>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</si>
  <si>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</si>
  <si>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</si>
  <si>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</si>
  <si>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</si>
  <si>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</si>
  <si>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</si>
  <si>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</si>
  <si>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</si>
  <si>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</si>
  <si>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</si>
  <si>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</si>
  <si>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</si>
  <si>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</si>
  <si>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</si>
  <si>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</si>
  <si>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</si>
  <si>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</si>
  <si>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</si>
  <si>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</si>
  <si>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</si>
  <si>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</si>
  <si>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</si>
  <si>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</si>
  <si>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</si>
  <si>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</si>
  <si>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</si>
  <si>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</si>
  <si>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</si>
  <si>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</si>
  <si>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</si>
  <si>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</si>
  <si>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</si>
  <si>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</si>
  <si>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</si>
  <si>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</si>
  <si>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</si>
  <si>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</si>
  <si>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</si>
  <si>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</si>
  <si>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</si>
  <si>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</si>
  <si>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</si>
  <si>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</si>
  <si>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</si>
  <si>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</si>
  <si>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</si>
  <si>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</si>
  <si>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</si>
  <si>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</si>
  <si>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</si>
  <si>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</si>
  <si>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</si>
  <si>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</si>
  <si>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</si>
  <si>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</si>
  <si>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</si>
  <si>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</si>
  <si>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</si>
  <si>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</si>
  <si>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</si>
  <si>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</si>
  <si>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</si>
  <si>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</si>
  <si>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</si>
  <si>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</si>
  <si>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</si>
  <si>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</si>
  <si>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</si>
  <si>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</si>
  <si>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</si>
  <si>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</si>
  <si>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</si>
  <si>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</si>
  <si>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</si>
  <si>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</si>
  <si>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</si>
  <si>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</si>
  <si>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</si>
  <si>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</si>
  <si>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</si>
  <si>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</si>
  <si>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</si>
  <si>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</si>
  <si>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</si>
  <si>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</si>
  <si>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</si>
  <si>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</si>
  <si>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</si>
  <si>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</si>
  <si>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</si>
  <si>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</si>
  <si>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</si>
  <si>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</si>
  <si>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</si>
  <si>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</si>
  <si>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</si>
  <si>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</si>
  <si>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</si>
  <si>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</si>
  <si>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</si>
  <si>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</si>
  <si>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</si>
  <si>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</si>
  <si>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</si>
  <si>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</si>
  <si>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</si>
  <si>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</si>
  <si>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</si>
  <si>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</si>
  <si>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</si>
  <si>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</si>
  <si>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</si>
  <si>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</si>
  <si>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</si>
  <si>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</si>
  <si>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</si>
  <si>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</si>
  <si>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</si>
  <si>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</si>
  <si>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</si>
  <si>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</si>
  <si>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</si>
  <si>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</si>
  <si>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</si>
  <si>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</si>
  <si>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</si>
  <si>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</si>
  <si>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</si>
  <si>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</si>
  <si>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</si>
  <si>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</si>
  <si>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</si>
  <si>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</si>
  <si>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</si>
  <si>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</si>
  <si>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</si>
  <si>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</si>
  <si>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</si>
  <si>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</si>
  <si>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</si>
  <si>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</si>
  <si>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</si>
  <si>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</si>
  <si>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</si>
  <si>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</si>
  <si>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</si>
  <si>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</si>
  <si>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</si>
  <si>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</si>
  <si>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</si>
  <si>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</si>
  <si>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</si>
  <si>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</si>
  <si>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</si>
  <si>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</si>
  <si>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</si>
  <si>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</si>
  <si>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</si>
  <si>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</si>
  <si>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</si>
  <si>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</si>
  <si>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</si>
  <si>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</si>
  <si>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</si>
  <si>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</si>
  <si>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</si>
  <si>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</si>
  <si>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</si>
  <si>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</si>
  <si>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</si>
  <si>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</si>
  <si>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</si>
  <si>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</si>
  <si>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</si>
  <si>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</si>
  <si>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</si>
  <si>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</si>
  <si>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</si>
  <si>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</si>
  <si>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</si>
  <si>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</si>
  <si>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</si>
  <si>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</si>
  <si>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</si>
  <si>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</si>
  <si>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</si>
  <si>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</si>
  <si>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</si>
  <si>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</si>
  <si>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</si>
  <si>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</si>
  <si>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</si>
  <si>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</si>
  <si>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</si>
  <si>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</si>
  <si>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</si>
  <si>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</si>
  <si>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</si>
  <si>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</si>
  <si>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</si>
  <si>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</si>
  <si>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</si>
  <si>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</si>
  <si>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</si>
  <si>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</si>
  <si>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</si>
  <si>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</si>
  <si>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</si>
  <si>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</si>
  <si>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</si>
  <si>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</si>
  <si>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</si>
  <si>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</si>
  <si>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</si>
  <si>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</si>
  <si>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</si>
  <si>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</si>
  <si>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</si>
  <si>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</si>
  <si>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</si>
  <si>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</si>
  <si>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</si>
  <si>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</si>
  <si>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</si>
  <si>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</si>
  <si>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</si>
  <si>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</si>
  <si>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</si>
  <si>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</si>
  <si>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</si>
  <si>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</si>
  <si>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</si>
  <si>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</si>
  <si>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</si>
  <si>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</si>
  <si>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</si>
  <si>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</si>
  <si>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</si>
  <si>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</si>
  <si>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</si>
  <si>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</si>
  <si>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</si>
  <si>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</si>
  <si>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</si>
  <si>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</si>
  <si>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</si>
  <si>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</si>
  <si>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</si>
  <si>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</si>
  <si>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</si>
  <si>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</si>
  <si>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</si>
  <si>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</si>
  <si>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</si>
  <si>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</si>
  <si>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</si>
  <si>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</si>
  <si>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</si>
  <si>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</si>
  <si>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</si>
  <si>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</si>
  <si>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</si>
  <si>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</si>
  <si>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</si>
  <si>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</si>
  <si>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</si>
  <si>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</si>
  <si>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</si>
  <si>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</si>
  <si>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</si>
  <si>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</si>
  <si>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</si>
  <si>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</si>
  <si>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</si>
  <si>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</si>
  <si>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</si>
  <si>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</si>
  <si>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</si>
  <si>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</si>
  <si>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</si>
  <si>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</si>
  <si>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</si>
  <si>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</si>
  <si>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</si>
  <si>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</si>
  <si>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</si>
  <si>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</si>
  <si>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</si>
  <si>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</si>
  <si>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</si>
  <si>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</si>
  <si>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</si>
  <si>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</si>
  <si>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</si>
  <si>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</si>
  <si>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</si>
  <si>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</si>
  <si>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</si>
  <si>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</si>
  <si>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</si>
  <si>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</si>
  <si>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</si>
  <si>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</si>
  <si>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</si>
  <si>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</si>
  <si>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</si>
  <si>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</si>
  <si>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</si>
  <si>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</si>
  <si>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</si>
  <si>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</si>
  <si>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</si>
  <si>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</si>
  <si>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</si>
  <si>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</si>
  <si>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</si>
  <si>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</si>
  <si>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</si>
  <si>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</si>
  <si>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</si>
  <si>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</si>
  <si>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</si>
  <si>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</si>
  <si>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</si>
  <si>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</si>
  <si>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</si>
  <si>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</si>
  <si>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</si>
  <si>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</si>
  <si>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</si>
  <si>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</si>
  <si>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</si>
  <si>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</si>
  <si>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</si>
  <si>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</si>
  <si>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</si>
  <si>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PCM-20251213-00000633</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</si>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</sst>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7" dataDxfId="46" headerRowBorderDxfId="44" tableBorderDxfId="45" totalsRowBorderDxfId="43">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341.57631238426256</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0.15924062500562286</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46004.524738310189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46004.524738310189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46004.524738310189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46004.524738310189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46004.524738310189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46004.524738310189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46004.524738310189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46004.524738310189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46004.524738310189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46004.524738310189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46004.524738310189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46004.524738310189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46004.524738310189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46004.524738310189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46004.524738310189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46004.524738310189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46004.524738310189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46004.524738310189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46004.524738310189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46004.524738310189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46004.524738310189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46004.524738310189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46004.524738310189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46004.524738310189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46004.524738310189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46004.524738310189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46004.524738310189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46004.524738310189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46004.524738310189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46004.524738310189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46004.524738310189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46004.524738310189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46004.524738310189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46004.524738310189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46004.524738310189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46004.524738310189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46004.524738310189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46004.524738310189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46004.524738310189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46004.524738310189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46004.524738310189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46004.524738310189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46004.524738310189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46004.524738310189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46004.524738310189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46004.524738310189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46004.524738310189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46004.524738310189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46004.524738310189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46004.524738310189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46004.524738310189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46004.524738310189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46004.524738310189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46004.524738310189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46004.524738310189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46004.524738310189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46004.524738310189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46004.524738310189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46004.524738310189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46004.524738310189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46004.524738310189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46004.524738310189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46004.524738310189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46004.524738310189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46004.524738310189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46004.524738310189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46004.524738310189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46004.524738310189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46004.524738310189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46004.524738310189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46004.524738310189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46004.524738310189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46004.524738310189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46004.524738310189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46004.524738310189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46004.524738310189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46004.524738310189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46004.524738310189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46004.524738310189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46004.524738310189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46004.524738310189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46004.524738310189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46004.524738310189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46004.524738310189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46004.524738310189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46004.524738310189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46004.524738310189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46004.524738310189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46004.524738310189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46004.524738310189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46004.524738310189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46004.524738310189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46004.524738310189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46004.524738310189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46004.524738310189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46004.524738310189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46004.524738310189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46004.524738310189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46004.524738310189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46004.524738310189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46004.524738310189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46004.524738310189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46004.524738310189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46004.524738310189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46004.524738310189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46004.524738310189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46004.524738310189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46004.524738310189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46004.524738310189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46004.524738310189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46004.524738310189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46004.524738310189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46004.524738310189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46004.524738310189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46004.524738310189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46004.524738310189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46004.524738310189</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179.52490034722723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20.137319328707235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7.1693563657463528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3.6928285879694158</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46004.524738310189</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46004.524738310189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46004.524738310189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46004.524738310189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46004.524738310189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46004.524738310189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46004.524738310189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46004.524738310189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46004.524738310189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46004.524738310189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46004.524738310189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46004.524738310189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46004.524738310189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46004.524738310189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46004.524738310189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46004.524738310189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46004.524738310189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46004.524738310189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46004.524738310189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46004.524738310189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46004.524738310189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46004.524738310189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46004.524738310189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46004.524738310189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46004.524738310189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46004.524738310189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46004.524738310189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46004.524738310189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46004.524738310189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46004.524738310189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46004.524738310189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46004.524738310189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46004.524738310189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46004.524738310189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46004.524738310189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46004.524738310189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46004.524738310189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46004.524738310189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46004.524738310189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46004.524738310189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46004.524738310189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46004.524738310189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46004.524738310189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46004.524738310189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46004.524738310189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46004.524738310189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46004.524738310189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46004.524738310189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46004.524738310189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46004.524738310189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46004.524738310189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46004.524738310189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46004.524738310189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46004.524738310189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46004.524738310189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46004.524738310189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46004.524738310189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46004.524738310189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46004.524738310189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46004.524738310189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46004.524738310189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46004.524738310189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46004.524738310189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46004.524738310189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46004.524738310189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46004.524738310189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46004.524738310189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46004.524738310189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46004.524738310189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46004.524738310189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46004.524738310189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46004.524738310189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46004.524738310189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46004.524738310189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46004.524738310189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46004.524738310189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46004.524738310189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46004.524738310189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46004.524738310189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46004.524738310189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46004.524738310189</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46004.524738310189</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46004.524738310189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46004.524738310189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46004.524738310189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46004.524738310189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46004.524738310189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46004.524738310189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46004.524738310189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46004.524738310189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46004.524738310189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46004.524738310189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46004.524738310189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46004.524738310189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46004.524738310189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46004.524738310189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46004.524738310189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46004.524738310189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46004.524738310189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46004.524738310189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46004.524738310189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46004.524738310189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46004.524738310189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46004.524738310189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46004.524738310189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46004.524738310189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46004.524738310189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46004.524738310189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46004.524738310189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46004.524738310189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46004.524738310189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46004.524738310189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46004.524738310189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46004.524738310189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46004.524738310189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46004.524738310189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46004.524738310189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46004.524738310189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46004.524738310189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46004.524738310189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46004.524738310189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46004.524738310189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46004.524738310189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46004.524738310189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46004.524738310189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46004.524738310189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46004.524738310189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46004.524738310189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46004.524738310189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46004.524738310189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46004.524738310189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46004.524738310189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46004.524738310189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46004.524738310189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46004.524738310189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46004.524738310189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46004.524738310189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46004.524738310189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46004.524738310189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46004.524738310189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46004.524738310189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46004.524738310189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46004.524738310189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46004.524738310189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46004.524738310189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46004.524738310189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46004.524738310189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46004.524738310189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46004.524738310189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46004.524738310189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46004.524738310189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46004.524738310189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46004.524738310189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46004.524738310189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46004.524738310189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46004.524738310189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46004.524738310189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46004.524738310189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46004.524738310189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46004.524738310189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46004.524738310189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46004.524738310189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46004.524738310189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46004.524738310189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46004.524738310189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46004.524738310189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46004.524738310189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46004.524738310189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46004.524738310189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46004.524738310189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46004.524738310189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46004.524738310189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46004.524738310189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46004.524738310189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46004.524738310189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46004.524738310189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46004.524738310189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46004.524738310189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46004.524738310189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46004.524738310189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46004.524738310189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46004.524738310189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46004.524738310189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46004.524738310189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46004.524738310189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46004.524738310189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46004.524738310189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46004.524738310189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46004.524738310189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46004.524738310189</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46004.524738310189</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46004.524738310189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46004.524738310189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46004.524738310189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46004.524738310189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46004.524738310189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46004.524738310189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46004.524738310189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46004.524738310189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46004.524738310189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46004.524738310189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46004.524738310189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46004.524738310189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46004.524738310189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46004.524738310189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46004.524738310189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46004.524738310189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46004.524738310189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46004.524738310189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46004.524738310189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46004.524738310189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46004.524738310189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46004.524738310189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46004.524738310189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46004.524738310189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46004.524738310189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46004.524738310189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46004.524738310189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46004.524738310189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46004.524738310189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46004.524738310189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46004.524738310189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46004.524738310189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46004.524738310189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46004.524738310189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46004.524738310189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46004.524738310189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46004.524738310189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46004.524738310189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46004.524738310189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46004.524738310189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46004.524738310189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46004.524738310189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46004.524738310189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46004.524738310189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46004.524738310189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46004.524738310189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46004.524738310189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46004.524738310189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46004.524738310189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46004.524738310189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46004.524738310189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46004.524738310189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46004.524738310189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46004.524738310189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46004.524738310189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46004.524738310189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46004.524738310189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46004.524738310189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46004.524738310189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46004.524738310189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46004.524738310189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46004.524738310189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46004.524738310189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46004.524738310189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46004.524738310189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46004.524738310189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46004.524738310189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46004.524738310189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46004.524738310189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46004.524738310189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46004.524738310189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46004.524738310189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46004.524738310189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46004.524738310189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46004.524738310189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46004.524738310189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46004.524738310189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46004.524738310189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46004.524738310189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46004.524738310189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46004.524738310189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46004.524738310189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46004.524738310189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46004.524738310189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46004.524738310189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46004.524738310189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46004.524738310189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46004.524738310189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46004.524738310189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46004.524738310189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46004.524738310189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46004.524738310189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46004.524738310189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46004.524738310189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46004.524738310189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46004.524738310189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46004.524738310189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46004.524738310189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46004.524738310189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46004.524738310189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46004.524738310189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46004.524738310189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46004.524738310189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46004.524738310189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46004.524738310189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46004.524738310189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46004.524738310189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46004.524738310189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46004.524738310189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46004.524738310189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46004.524738310189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46004.524738310189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46004.524738310189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46004.524738310189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46004.524738310189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46004.524738310189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46004.524738310189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46004.524738310189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46004.524738310189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46004.524738310189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46004.524738310189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46004.524738310189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46004.524738310189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46004.524738310189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46004.524738310189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46004.524738310189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46004.524738310189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46004.524738310189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46004.524738310189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46004.524738310189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46004.524738310189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46004.524738310189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46004.524738310189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46004.524738310189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46004.524738310189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46004.524738310189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46004.524738310189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46004.524738310189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46004.524738310189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46004.524738310189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46004.524738310189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46004.524738310189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46004.524738310189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46004.524738310189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46004.524738310189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46004.524738310189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46004.524738310189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46004.524738310189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46004.524738310189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46004.524738310189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46004.524738310189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46004.524738310189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46004.524738310189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46004.524738310189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46004.524738310189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46004.524738310189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46004.524738310189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46004.524738310189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46004.524738310189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46004.524738310189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46004.524738310189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46004.524738310189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46004.524738310189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46004.524738310189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46004.524738310189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46004.524738310189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46004.524738310189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46004.524738310189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46004.524738310189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46004.524738310189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46004.524738310189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46004.524738310189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46004.524738310189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46004.524738310189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46004.524738310189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46004.524738310189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46004.524738310189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46004.524738310189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46004.524738310189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46004.524738310189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46004.524738310189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46004.524738310189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46004.524738310189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46004.524738310189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46004.524738310189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46004.524738310189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46004.524738310189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46004.524738310189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46004.524738310189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46004.524738310189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46004.524738310189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46004.524738310189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46004.524738310189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46004.524738310189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46004.524738310189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46004.524738310189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46004.524738310189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46004.524738310189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46004.524738310189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46004.524738310189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46004.524738310189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46004.524738310189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46004.524738310189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46004.524738310189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46004.524738310189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46004.524738310189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46004.524738310189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46004.524738310189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46004.524738310189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46004.524738310189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46004.524738310189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46004.524738310189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46004.524738310189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46004.524738310189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46004.524738310189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46004.524738310189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46004.524738310189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46004.524738310189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46004.524738310189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46004.524738310189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46004.524738310189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46004.524738310189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46004.524738310189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46004.524738310189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46004.524738310189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46004.524738310189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46004.524738310189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46004.524738310189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46004.524738310189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46004.524738310189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46004.524738310189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46004.524738310189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46004.524738310189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46004.524738310189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46004.524738310189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46004.524738310189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46004.524738310189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46004.524738310189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46004.524738310189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46004.524738310189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46004.524738310189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46004.524738310189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46004.524738310189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46004.524738310189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46004.524738310189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46004.524738310189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46004.524738310189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46004.524738310189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46004.524738310189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46004.524738310189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46004.524738310189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46004.524738310189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46004.524738310189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46004.524738310189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46004.524738310189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46004.524738310189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46004.524738310189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46004.524738310189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46004.524738310189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46004.524738310189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46004.524738310189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46004.524738310189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46004.524738310189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46004.524738310189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46004.524738310189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46004.524738310189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46004.524738310189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46004.524738310189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46004.524738310189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46004.524738310189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46004.524738310189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46004.524738310189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46004.524738310189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46004.524738310189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46004.524738310189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46004.524738310189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46004.524738310189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46004.524738310189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46004.524738310189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46004.524738310189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46004.524738310189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46004.524738310189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46004.524738310189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46004.524738310189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46004.524738310189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46004.524738310189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46004.524738310189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46004.524738310189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46004.524738310189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46004.524738310189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46004.524738310189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46004.524738310189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46004.524738310189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46004.524738310189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46004.524738310189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46004.524738310189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46004.524738310189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46004.524738310189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46004.524738310189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46004.524738310189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46004.524738310189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46004.524738310189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46004.524738310189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46004.524738310189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46004.524738310189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46004.524738310189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46004.524738310189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46004.524738310189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46004.524738310189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46004.524738310189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46004.524738310189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46004.524738310189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46004.524738310189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46004.524738310189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46004.524738310189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46004.524738310189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46004.524738310189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46004.524738310189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46004.524738310189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46004.524738310189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46004.524738310189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46004.524738310189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46004.524738310189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46004.524738310189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46004.524738310189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46004.524738310189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46004.524738310189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46004.524738310189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46004.524738310189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46004.524738310189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46004.524738310189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46004.524738310189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46004.524738310189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46004.524738310189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46004.524738310189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46004.524738310189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46004.524738310189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46004.524738310189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46004.524738310189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46004.524738310189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46004.524738310189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46004.524738310189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46004.524738310189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46004.524738310189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46004.524738310189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46004.524738310189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46004.524738310189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46004.524738310189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46004.524738310189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46004.524738310189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46004.524738310189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46004.524738310189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46004.524738310189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46004.524738310189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46004.524738310189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46004.524738310189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46004.524738310189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46004.524738310189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46004.524738310189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46004.524738310189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46004.524738310189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46004.524738310189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46004.524738310189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46004.524738310189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46004.524738310189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46004.524738310189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46004.524738310189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46004.524738310189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46004.524738310189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46004.524738310189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46004.524738310189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46004.524738310189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46004.524738310189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46004.524738310189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46004.524738310189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46004.524738310189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46004.524738310189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46004.524738310189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46004.524738310189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46004.524738310189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46004.524738310189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46004.524738310189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46004.524738310189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46004.524738310189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46004.524738310189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46004.524738310189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46004.524738310189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46004.524738310189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46004.524738310189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46004.524738310189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46004.524738310189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46004.524738310189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46004.524738310189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46004.524738310189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46004.524738310189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46004.524738310189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46004.524738310189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46004.524738310189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46004.524738310189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46004.524738310189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46004.524738310189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46004.524738310189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46004.524738310189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46004.524738310189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46004.524738310189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46004.524738310189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46004.524738310189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46004.524738310189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46004.524738310189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46004.524738310189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46004.524738310189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46004.524738310189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46004.524738310189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46004.524738310189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46004.524738310189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46004.524738310189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46004.524738310189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46004.524738310189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46004.524738310189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46004.524738310189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46004.524738310189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46004.524738310189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46004.524738310189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46004.524738310189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46004.524738310189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46004.524738310189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46004.524738310189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46004.524738310189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46004.524738310189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46004.524738310189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46004.524738310189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46004.524738310189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46004.524738310189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46004.524738310189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46004.524738310189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46004.524738310189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46004.524738310189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46004.524738310189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46004.524738310189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46004.524738310189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46004.524738310189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46004.524738310189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46004.524738310189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46004.524738310189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46004.524738310189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46004.524738310189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46004.524738310189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46004.524738310189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46004.524738310189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46004.524738310189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46004.524738310189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46004.524738310189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46004.524738310189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46004.524738310189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46004.524738310189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46004.524738310189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46004.524738310189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46004.524738310189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46004.524738310189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46004.524738310189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46004.524738310189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46004.524738310189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46004.524738310189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46004.524738310189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46004.524738310189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46004.524738310189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46004.524738310189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46004.524738310189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46004.524738310189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46004.524738310189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46004.524738310189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46004.524738310189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46004.524738310189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46004.524738310189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46004.524738310189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46004.524738310189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46004.524738310189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46004.524738310189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46004.524738310189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46004.524738310189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46004.524738310189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46004.524738310189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46004.524738310189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46004.524738310189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46004.524738310189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46004.524738310189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46004.524738310189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46004.524738310189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46004.524738310189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46004.524738310189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46004.524738310189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46004.524738310189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46004.524738310189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46004.524738310189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46004.524738310189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46004.524738310189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46004.524738310189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46004.524738310189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46004.524738310189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46004.524738310189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46004.524738310189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46004.524738310189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46004.524738310189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46004.524738310189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46004.524738310189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46004.524738310189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46004.524738310189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46004.524738310189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46004.524738310189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46004.524738310189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46004.524738310189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46004.524738310189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46004.524738310189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46004.524738310189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46004.524738310189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46004.524738310189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46004.524738310189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46004.524738310189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46004.524738310189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46004.524738310189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46004.524738310189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46004.524738310189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46004.524738310189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46004.524738310189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46004.524738310189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46004.524738310189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46004.524738310189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46004.524738310189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46004.524738310189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46004.524738310189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46004.524738310189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46004.524738310189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46004.524738310189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46004.524738310189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46004.524738310189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46004.524738310189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46004.524738310189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46004.524738310189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46004.524738310189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46004.524738310189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46004.524738310189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46004.524738310189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46004.524738310189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46004.524738310189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46004.524738310189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46004.524738310189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46004.524738310189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46004.524738310189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46004.524738310189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46004.524738310189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46004.524738310189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46004.524738310189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46004.524738310189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46004.524738310189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46004.524738310189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46004.524738310189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46004.524738310189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46004.524738310189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46004.524738310189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46004.524738310189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46004.524738310189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46004.524738310189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46004.524738310189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46004.524738310189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46004.524738310189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46004.524738310189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46004.524738310189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46004.524738310189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46004.524738310189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46004.524738310189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46004.524738310189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46004.524738310189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46004.524738310189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46004.524738310189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46004.524738310189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46004.524738310189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46004.524738310189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46004.524738310189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46004.524738310189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46004.524738310189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46004.524738310189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46004.524738310189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46004.524738310189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46004.524738310189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46004.524738310189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46004.524738310189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46004.524738310189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46004.524738310189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46004.524738310189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46004.524738310189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46004.524738310189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46004.524738310189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46004.524738310189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46004.524738310189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46004.524738310189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46004.524738310189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46004.524738310189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46004.524738310189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46004.524738310189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46004.524738310189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46004.524738310189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46004.524738310189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46004.524738310189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46004.524738310189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46004.524738310189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46004.524738310189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46004.524738310189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46004.524738310189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46004.524738310189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46004.524738310189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46004.524738310189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46004.524738310189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46004.524738310189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46004.524738310189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46004.524738310189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46004.524738310189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46004.524738310189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46004.524738310189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46004.524738310189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46004.524738310189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46004.524738310189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46004.524738310189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46004.524738310189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46004.524738310189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46004.524738310189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46004.524738310189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46004.524738310189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46004.524738310189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46004.524738310189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46004.524738310189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46004.524738310189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46004.524738310189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46004.524738310189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46004.524738310189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46004.524738310189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46004.524738310189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46004.524738310189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46004.524738310189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46004.524738310189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46004.524738310189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46004.524738310189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46004.524738310189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46004.524738310189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46004.524738310189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46004.524738310189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46004.524738310189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46004.524738310189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46004.524738310189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46004.524738310189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46004.524738310189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46004.524738310189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46004.524738310189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46004.524738310189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46004.524738310189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46004.524738310189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46004.524738310189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46004.524738310189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46004.524738310189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46004.524738310189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46004.524738310189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46004.524738310189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46004.524738310189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46004.524738310189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46004.524738310189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46004.524738310189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46004.524738310189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46004.524738310189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46004.524738310189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46004.524738310189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46004.524738310189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46004.524738310189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46004.524738310189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46004.524738310189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46004.524738310189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46004.524738310189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46004.524738310189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46004.524738310189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46004.524738310189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46004.524738310189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46004.524738310189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46004.524738310189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46004.524738310189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46004.524738310189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46004.524738310189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46004.524738310189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46004.524738310189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46004.524738310189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46004.524738310189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46004.524738310189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46004.524738310189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46004.524738310189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46004.524738310189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46004.524738310189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46004.524738310189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46004.524738310189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46004.524738310189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46004.524738310189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46004.524738310189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46004.524738310189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46004.524738310189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46004.524738310189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46004.524738310189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46004.524738310189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46004.524738310189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46004.524738310189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46004.524738310189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46004.524738310189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46004.524738310189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46004.524738310189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46004.524738310189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46004.524738310189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46004.524738310189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46004.524738310189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46004.524738310189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46004.524738310189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46004.524738310189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46004.524738310189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46004.524738310189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46004.524738310189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46004.524738310189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46004.524738310189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46004.524738310189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46004.524738310189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46004.524738310189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46004.524738310189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46004.524738310189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46004.524738310189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46004.524738310189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46004.524738310189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46004.524738310189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46004.524738310189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46004.524738310189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46004.524738310189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46004.524738310189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46004.524738310189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46004.524738310189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46004.524738310189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46004.524738310189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46004.524738310189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46004.524738310189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46004.524738310189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46004.524738310189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46004.524738310189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46004.524738310189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46004.524738310189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46004.524738310189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46004.524738310189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46004.524738310189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46004.524738310189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46004.524738310189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46004.524738310189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46004.524738310189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46004.524738310189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46004.524738310189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46004.524738310189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46004.524738310189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46004.524738310189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46004.524738310189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46004.524738310189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46004.524738310189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46004.524738310189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46004.524738310189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46004.524738310189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46004.524738310189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46004.524738310189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46004.524738310189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46004.524738310189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46004.524738310189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46004.524738310189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46004.524738310189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46004.524738310189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46004.524738310189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46004.524738310189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46004.524738310189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46004.524738310189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46004.524738310189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46004.524738310189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46004.524738310189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46004.524738310189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46004.524738310189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46004.524738310189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46004.524738310189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46004.524738310189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46004.524738310189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46004.524738310189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46004.524738310189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46004.524738310189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46004.524738310189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46004.524738310189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46004.524738310189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46004.524738310189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46004.524738310189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46004.524738310189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46004.524738310189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46004.524738310189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46004.524738310189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46004.524738310189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46004.524738310189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46004.524738310189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46004.524738310189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46004.524738310189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46004.524738310189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46004.524738310189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46004.524738310189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46004.524738310189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46004.524738310189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46004.524738310189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46004.524738310189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46004.524738310189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46004.524738310189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46004.524738310189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46004.524738310189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46004.524738310189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46004.524738310189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46004.524738310189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46004.524738310189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46004.524738310189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46004.524738310189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46004.524738310189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46004.524738310189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46004.524738310189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46004.524738310189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46004.524738310189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46004.524738310189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46004.524738310189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46004.524738310189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46004.524738310189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46004.524738310189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46004.524738310189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46004.524738310189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46004.524738310189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46004.524738310189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46004.524738310189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46004.524738310189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46004.524738310189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46004.524738310189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46004.524738310189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46004.524738310189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46004.524738310189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46004.524738310189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46004.524738310189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46004.524738310189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46004.524738310189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46004.524738310189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46004.524738310189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46004.524738310189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46004.524738310189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46004.524738310189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46004.524738310189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46004.524738310189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46004.524738310189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46004.524738310189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46004.524738310189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46004.524738310189</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301.0440207175925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5.730594791668409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46004.524736458334</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7.4690162036858965E-2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1</v>
      </c>
      <c r="D6" s="87" t="s">
        <v>36307</v>
      </c>
      <c r="E6" s="90" t="s">
        <v>39106</v>
      </c>
      <c r="F6" s="91">
        <v>46004.494375000002</v>
      </c>
      <c r="G6" s="92">
        <f ca="1">IFERROR(NOW()-F6,"")</f>
        <v>3.0361458331753965E-2</v>
      </c>
      <c r="H6" s="91">
        <v>46004.480891203704</v>
      </c>
      <c r="I6" s="106" t="str">
        <f>IFERROR(VLOOKUP(D6,DB!A:F,6,0),"")</f>
        <v>SCECO</v>
      </c>
      <c r="J6" s="106" t="str">
        <f>IFERROR(VLOOKUP(D6,DB!A:G,7,0),"")</f>
        <v>weak</v>
      </c>
      <c r="K6" s="93" t="s">
        <v>39132</v>
      </c>
      <c r="L6" s="87" t="str">
        <f>IFERROR(VLOOKUP(D6,DB!A:I,9,0),"")</f>
        <v>Latis</v>
      </c>
    </row>
    <row r="7" spans="1:16" ht="15" customHeight="1">
      <c r="A7" s="106"/>
      <c r="B7" s="106" t="str">
        <f>IFERROR(VLOOKUP(D7,DB!A:K,11,0),"")</f>
        <v/>
      </c>
      <c r="C7" s="89"/>
      <c r="D7" s="87"/>
      <c r="E7" s="90"/>
      <c r="F7" s="91"/>
      <c r="G7" s="92">
        <f ca="1">IFERROR(NOW()-F7,"")</f>
        <v>46004.524736458334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46004.524736458334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46004.524736458334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46004.524736458334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46004.524736458334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46004.524736458334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46004.524736458334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46004.524736458334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46004.524736458334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46004.524736458334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46004.524736458334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46004.524736458334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46004.524736458334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46004.524736458334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46004.524736458334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46004.524736458334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46004.524736458334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46004.524736458334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46004.524736458334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46004.524736458334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46004.524736458334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46004.524736458334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46004.524736458334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46004.524736458334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46004.524736458334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46004.524736458334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46004.524736458334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46004.524736458334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46004.524736458334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46004.524736458334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46004.524736458334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46004.524736458334</v>
      </c>
      <c r="H38" s="91"/>
      <c r="I38" s="106" t="str">
        <f>IFERROR(VLOOKUP(D38,DB!A:F,6,0),"")</f>
        <v/>
      </c>
      <c r="J38" s="106" t="str">
        <f>IFERROR(VLOOKUP(D38,DB!A:G,7,0),"")</f>
        <v/>
      </c>
      <c r="K38" s="93"/>
      <c r="L38" s="8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14" sqref="D14"/>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39133</v>
      </c>
    </row>
    <row r="2" spans="1:13" s="39" customFormat="1">
      <c r="A2" s="37" t="s">
        <v>39134</v>
      </c>
      <c r="B2" s="37" t="str">
        <f>IFERROR(VLOOKUP(D2,[1]DB!A:K,11,0),"")</f>
        <v>R5</v>
      </c>
      <c r="C2" s="37">
        <v>3</v>
      </c>
      <c r="D2" s="99" t="s">
        <v>36085</v>
      </c>
      <c r="E2" s="37" t="s">
        <v>39106</v>
      </c>
      <c r="F2" s="38">
        <v>45891.832060185188</v>
      </c>
      <c r="G2" s="101">
        <f ca="1">IFERROR(NOW()-F2,"")</f>
        <v>112.69267812500038</v>
      </c>
      <c r="H2" s="38">
        <v>45891.790393518517</v>
      </c>
      <c r="I2" s="37" t="str">
        <f>IFERROR(VLOOKUP(D2,[1]DB!A:F,6,0),"")</f>
        <v>Generator-SG</v>
      </c>
      <c r="J2" s="37" t="str">
        <f>IFERROR(VLOOKUP(D2,[1]DB!A:G,7,0),"")</f>
        <v>Vandalized</v>
      </c>
      <c r="K2" s="37" t="s">
        <v>39135</v>
      </c>
      <c r="L2" s="37" t="str">
        <f>IFERROR(VLOOKUP(D2,[1]DB!A:I,9,0),"")</f>
        <v>Latis</v>
      </c>
      <c r="M2" s="154"/>
    </row>
    <row r="3" spans="1:13" s="39" customFormat="1" ht="30.75">
      <c r="A3" s="37" t="s">
        <v>39136</v>
      </c>
      <c r="B3" s="37" t="str">
        <f>IFERROR(VLOOKUP(D3,[1]DB!A:K,11,0),"")</f>
        <v>R5</v>
      </c>
      <c r="C3" s="37">
        <v>1</v>
      </c>
      <c r="D3" s="37" t="s">
        <v>33407</v>
      </c>
      <c r="E3" s="37" t="s">
        <v>39109</v>
      </c>
      <c r="F3" s="38">
        <v>45926.188877314817</v>
      </c>
      <c r="G3" s="101">
        <f t="shared" ref="G3" ca="1" si="0">IFERROR(NOW()-F3,"")</f>
        <v>78.335860995372059</v>
      </c>
      <c r="H3" s="38">
        <v>45926.158159722225</v>
      </c>
      <c r="I3" s="37" t="str">
        <f>IFERROR(VLOOKUP(D3,[1]DB!A:F,6,0),"")</f>
        <v>SCECO</v>
      </c>
      <c r="J3" s="37" t="str">
        <f>IFERROR(VLOOKUP(D3,[1]DB!A:G,7,0),"")</f>
        <v>Good</v>
      </c>
      <c r="K3" s="37" t="s">
        <v>39137</v>
      </c>
      <c r="L3" s="37" t="str">
        <f>IFERROR(VLOOKUP(D3,[1]DB!A:I,9,0),"")</f>
        <v>Latis</v>
      </c>
      <c r="M3" s="37"/>
    </row>
    <row r="4" spans="1:13" s="39" customFormat="1" ht="45.75" customHeight="1">
      <c r="A4" s="102" t="s">
        <v>39138</v>
      </c>
      <c r="B4" s="102" t="str">
        <f>IFERROR(VLOOKUP(D4,[1]DB!A:K,11,0),"")</f>
        <v>R5</v>
      </c>
      <c r="C4" s="102">
        <v>1</v>
      </c>
      <c r="D4" s="102" t="s">
        <v>34832</v>
      </c>
      <c r="E4" s="102" t="s">
        <v>39109</v>
      </c>
      <c r="F4" s="103">
        <v>45948.661111111112</v>
      </c>
      <c r="G4" s="104">
        <f t="shared" ref="G4" ca="1" si="1">IFERROR(NOW()-F4,"")</f>
        <v>55.863627199076291</v>
      </c>
      <c r="H4" s="103">
        <v>45948.661111111112</v>
      </c>
      <c r="I4" s="102" t="str">
        <f>IFERROR(VLOOKUP(D4,[1]DB!A:F,6,0),"")</f>
        <v>SCECO</v>
      </c>
      <c r="J4" s="102" t="str">
        <f>IFERROR(VLOOKUP(D4,[1]DB!A:G,7,0),"")</f>
        <v>Dead</v>
      </c>
      <c r="K4" s="102" t="s">
        <v>39139</v>
      </c>
      <c r="L4" s="102" t="str">
        <f>IFERROR(VLOOKUP(D4,[1]DB!A:I,9,0),"")</f>
        <v>Latis</v>
      </c>
      <c r="M4" s="37"/>
    </row>
    <row r="5" spans="1:13" s="39" customFormat="1" ht="30.75">
      <c r="A5" s="102" t="s">
        <v>39140</v>
      </c>
      <c r="B5" s="102" t="str">
        <f>IFERROR(VLOOKUP(D5,[1]DB!A:K,11,0),"")</f>
        <v>R5</v>
      </c>
      <c r="C5" s="102">
        <v>1</v>
      </c>
      <c r="D5" s="102" t="s">
        <v>36592</v>
      </c>
      <c r="E5" s="102" t="s">
        <v>39106</v>
      </c>
      <c r="F5" s="103">
        <v>45981.373298611114</v>
      </c>
      <c r="G5" s="104">
        <f ca="1">IFERROR(NOW()-F5,"")</f>
        <v>23.151439699075127</v>
      </c>
      <c r="H5" s="130">
        <v>45981.360798611109</v>
      </c>
      <c r="I5" s="102" t="str">
        <f>IFERROR(VLOOKUP(D5,[1]DB!A:F,6,0),"")</f>
        <v>SCECO</v>
      </c>
      <c r="J5" s="102" t="str">
        <f>IFERROR(VLOOKUP(D5,[1]DB!A:G,7,0),"")</f>
        <v>Dead</v>
      </c>
      <c r="K5" s="102" t="s">
        <v>39141</v>
      </c>
      <c r="L5" s="102" t="str">
        <f>IFERROR(VLOOKUP(D5,[1]DB!A:I,9,0),"")</f>
        <v>Latis</v>
      </c>
      <c r="M5" s="37"/>
    </row>
    <row r="6" spans="1:13">
      <c r="A6" s="37" t="s">
        <v>39142</v>
      </c>
      <c r="B6" s="37" t="str">
        <f>IFERROR(VLOOKUP(D6,[1]DB!A:K,11,0),"")</f>
        <v>R5</v>
      </c>
      <c r="C6" s="37">
        <v>1</v>
      </c>
      <c r="D6" s="37" t="s">
        <v>37850</v>
      </c>
      <c r="E6" s="37" t="s">
        <v>39106</v>
      </c>
      <c r="F6" s="38">
        <v>45997.107488425929</v>
      </c>
      <c r="G6" s="129">
        <f t="shared" ref="G6" ca="1" si="2">IFERROR(NOW()-F6,"")</f>
        <v>7.4172498842599452</v>
      </c>
      <c r="H6" s="38">
        <v>45997.093599537038</v>
      </c>
      <c r="I6" s="37" t="str">
        <f>IFERROR(VLOOKUP(D6,[1]DB!A:F,6,0),"")</f>
        <v>SCECO</v>
      </c>
      <c r="J6" s="37" t="str">
        <f>IFERROR(VLOOKUP(D6,[1]DB!A:G,7,0),"")</f>
        <v>In progress</v>
      </c>
      <c r="K6" s="37" t="s">
        <v>39143</v>
      </c>
      <c r="L6" s="37" t="str">
        <f>IFERROR(VLOOKUP(D6,[1]DB!A:I,9,0),"")</f>
        <v>Latis</v>
      </c>
      <c r="M6" s="37"/>
    </row>
    <row r="7" spans="1:13">
      <c r="A7" s="99" t="s">
        <v>39144</v>
      </c>
      <c r="B7" s="37" t="str">
        <f>IFERROR(VLOOKUP(D7,[1]DB!A:K,11,0),"")</f>
        <v>R5</v>
      </c>
      <c r="C7" s="37">
        <v>1</v>
      </c>
      <c r="D7" s="37" t="s">
        <v>33475</v>
      </c>
      <c r="E7" s="37" t="s">
        <v>39106</v>
      </c>
      <c r="F7" s="38">
        <v>46002.119513888887</v>
      </c>
      <c r="G7" s="129">
        <f ca="1">IFERROR(NOW()-F7,"")</f>
        <v>2.405224421301682</v>
      </c>
      <c r="H7" s="38">
        <v>46002.086875000001</v>
      </c>
      <c r="I7" s="37" t="str">
        <f>IFERROR(VLOOKUP(D7,[1]DB!A:F,6,0),"")</f>
        <v>SCECO</v>
      </c>
      <c r="J7" s="37" t="str">
        <f>IFERROR(VLOOKUP(D7,[1]DB!A:G,7,0),"")</f>
        <v>Good</v>
      </c>
      <c r="K7" s="37" t="s">
        <v>39145</v>
      </c>
      <c r="L7" s="37" t="str">
        <f>IFERROR(VLOOKUP(D7,[1]DB!A:I,9,0),"")</f>
        <v>Latis</v>
      </c>
      <c r="M7" s="37"/>
    </row>
    <row r="8" spans="1:13">
      <c r="A8" s="151" t="s">
        <v>39146</v>
      </c>
      <c r="B8" s="37" t="str">
        <f>IFERROR(VLOOKUP(D8,[1]DB!A:K,11,0),"")</f>
        <v>R5</v>
      </c>
      <c r="C8" s="151">
        <v>4</v>
      </c>
      <c r="D8" s="151" t="s">
        <v>38218</v>
      </c>
      <c r="E8" s="37" t="s">
        <v>39106</v>
      </c>
      <c r="F8" s="152">
        <v>46004.477141203701</v>
      </c>
      <c r="G8" s="153">
        <f t="shared" ref="G8:G48" ca="1" si="3">IFERROR(NOW()-F8,"")</f>
        <v>4.7595254633051809E-2</v>
      </c>
      <c r="H8" s="152">
        <v>46004.466724537036</v>
      </c>
      <c r="I8" s="37" t="str">
        <f>IFERROR(VLOOKUP(D8,[1]DB!A:F,6,0),"")</f>
        <v>SCECO</v>
      </c>
      <c r="J8" s="37" t="str">
        <f>IFERROR(VLOOKUP(D8,[1]DB!A:G,7,0),"")</f>
        <v>Haj Removal</v>
      </c>
      <c r="K8" s="151" t="s">
        <v>39147</v>
      </c>
      <c r="L8" s="151" t="str">
        <f>IFERROR(VLOOKUP(D8,[1]DB!A:I,9,0),"")</f>
        <v>Latis</v>
      </c>
      <c r="M8" s="151"/>
    </row>
    <row r="9" spans="1:13">
      <c r="A9" s="151"/>
      <c r="B9" s="151" t="str">
        <f>IFERROR(VLOOKUP(D9,[1]DB!A:K,11,0),"")</f>
        <v/>
      </c>
      <c r="C9" s="151"/>
      <c r="D9" s="151"/>
      <c r="E9" s="151"/>
      <c r="F9" s="152"/>
      <c r="G9" s="153">
        <f t="shared" ca="1" si="3"/>
        <v>46004.524736458334</v>
      </c>
      <c r="H9" s="152"/>
      <c r="I9" s="151" t="str">
        <f>IFERROR(VLOOKUP(D9,[1]DB!A:F,6,0),"")</f>
        <v/>
      </c>
      <c r="J9" s="151" t="str">
        <f>IFERROR(VLOOKUP(D9,[1]DB!A:G,7,0),"")</f>
        <v/>
      </c>
      <c r="K9" s="151"/>
      <c r="L9" s="151" t="str">
        <f>IFERROR(VLOOKUP(D9,[1]DB!A:I,9,0),"")</f>
        <v/>
      </c>
      <c r="M9" s="151"/>
    </row>
    <row r="10" spans="1:13">
      <c r="A10" s="102"/>
      <c r="B10" s="102" t="str">
        <f>IFERROR(VLOOKUP(D10,[1]DB!A:K,11,0),"")</f>
        <v/>
      </c>
      <c r="C10" s="102"/>
      <c r="D10" s="102"/>
      <c r="E10" s="102"/>
      <c r="F10" s="103"/>
      <c r="G10" s="104">
        <f t="shared" ca="1" si="3"/>
        <v>46004.524736458334</v>
      </c>
      <c r="H10" s="103"/>
      <c r="I10" s="102" t="str">
        <f>IFERROR(VLOOKUP(D10,[1]DB!A:F,6,0),"")</f>
        <v/>
      </c>
      <c r="J10" s="102" t="str">
        <f>IFERROR(VLOOKUP(D10,[1]DB!A:G,7,0),"")</f>
        <v/>
      </c>
      <c r="K10" s="102"/>
      <c r="L10" s="102" t="str">
        <f>IFERROR(VLOOKUP(D10,[1]DB!A:I,9,0),"")</f>
        <v/>
      </c>
      <c r="M10" s="102"/>
    </row>
    <row r="11" spans="1:13">
      <c r="A11" s="151"/>
      <c r="B11" s="151" t="str">
        <f>IFERROR(VLOOKUP(D11,[1]DB!A:K,11,0),"")</f>
        <v/>
      </c>
      <c r="C11" s="151"/>
      <c r="D11" s="151"/>
      <c r="E11" s="151"/>
      <c r="F11" s="152"/>
      <c r="G11" s="153">
        <f t="shared" ca="1" si="3"/>
        <v>46004.524736458334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46004.524736458334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46004.524736458334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46004.524736921296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46004.524738310189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46004.524738310189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46004.524738310189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46004.524738310189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46004.524738310189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46004.524738310189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46004.524738310189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46004.524738310189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46004.524738310189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46004.524738310189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46004.524738310189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46004.524738310189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46004.524738310189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46004.524738310189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46004.524738310189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46004.524738310189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46004.524738310189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46004.524738310189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46004.524738310189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46004.524738310189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46004.524738310189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46004.524738310189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46004.524738310189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46004.524738310189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46004.524738310189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46004.524738310189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46004.524738310189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46004.524738310189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46004.524738310189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46004.524738310189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46004.524738310189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46004.524738310189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46004.524738310189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46004.524738310189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46004.524738310189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46004.524738310189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46004.524738310189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46004.524738310189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46004.524738310189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46004.524738310189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46004.524738310189</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39148</v>
      </c>
      <c r="B2" s="157" t="s">
        <v>5400</v>
      </c>
      <c r="C2" s="115">
        <v>1</v>
      </c>
      <c r="D2" s="157" t="s">
        <v>30983</v>
      </c>
      <c r="E2" s="158" t="s">
        <v>39106</v>
      </c>
      <c r="F2" s="159">
        <v>46004.51</v>
      </c>
      <c r="G2" s="72">
        <f ca="1">IFERROR(NOW()-F2,"-")</f>
        <v>1.4736458331753965E-2</v>
      </c>
      <c r="H2" s="159">
        <v>46004.504236111112</v>
      </c>
      <c r="I2" s="157" t="s">
        <v>22</v>
      </c>
      <c r="J2" s="157" t="s">
        <v>65</v>
      </c>
      <c r="K2" s="160" t="s">
        <v>39149</v>
      </c>
      <c r="L2" s="161" t="s">
        <v>8215</v>
      </c>
    </row>
    <row r="3" spans="1:16382" ht="31.5" customHeight="1">
      <c r="A3" s="113" t="s">
        <v>39127</v>
      </c>
      <c r="B3" s="114" t="str">
        <f>IFERROR(VLOOKUP(D3,DB!A:K,11,0),"")</f>
        <v>R6</v>
      </c>
      <c r="C3" s="115">
        <v>1</v>
      </c>
      <c r="D3" s="114" t="s">
        <v>37310</v>
      </c>
      <c r="E3" s="136"/>
      <c r="F3" s="116"/>
      <c r="G3" s="72">
        <f t="shared" ref="G3:G36" ca="1" si="0">IFERROR(NOW()-F3,"-")</f>
        <v>46004.524738310189</v>
      </c>
      <c r="H3" s="116">
        <v>46004.489918981482</v>
      </c>
      <c r="I3" s="114" t="str">
        <f>IFERROR(VLOOKUP(D3,DB!A:F,6,0),"")</f>
        <v>Generator-SG</v>
      </c>
      <c r="J3" s="114" t="str">
        <f>IFERROR(VLOOKUP(D3,DB!A:G,7,0),"")</f>
        <v>Dead</v>
      </c>
      <c r="K3" s="117" t="s">
        <v>39150</v>
      </c>
      <c r="L3" s="131" t="str">
        <f>IFERROR(VLOOKUP(D3,DB!A:I,9,0),"")</f>
        <v>Latis</v>
      </c>
    </row>
    <row r="4" spans="1:16382" ht="31.5" customHeight="1">
      <c r="A4" s="113"/>
      <c r="B4" s="114" t="str">
        <f>IFERROR(VLOOKUP(D4,DB!A:K,11,0),"")</f>
        <v/>
      </c>
      <c r="C4" s="115"/>
      <c r="D4" s="114"/>
      <c r="E4" s="136"/>
      <c r="F4" s="116"/>
      <c r="G4" s="72">
        <f t="shared" ca="1" si="0"/>
        <v>46004.524738310189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46004.524738310189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46004.524738310189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46004.524738310189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46004.524738310189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46004.524738310189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46004.524738310189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46004.524738310189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46004.524738310189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46004.524738310189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46004.524738310189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46004.524738310189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46004.524738310189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46004.524738310189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46004.524738310189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46004.524738310189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46004.524738310189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46004.524738310189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46004.524738310189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46004.524738310189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46004.524738310189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46004.524738310189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46004.524738310189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46004.524738310189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46004.524738310189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46004.524738310189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46004.524738310189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46004.524738310189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46004.524738310189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46004.524738310189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46004.524738310189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46004.524738310189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46004.524738310189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46004.524738310189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46004.524738310189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46004.524738310189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46004.524738310189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46004.524738310189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46004.524738310189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46004.524738310189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46004.524738310189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46004.524738310189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46004.524738310189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46004.524738310189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46004.524738310189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46004.524738310189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46004.524738310189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46004.524738310189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46004.524738310189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46004.524738310189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46004.524738310189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46004.524738310189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46004.524738310189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46004.524738310189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46004.524738310189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46004.524738310189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46004.524738310189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46004.524738310189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46004.524738310189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46004.524738310189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46004.524738310189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46004.524738310189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46004.524738310189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46004.524738310189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46004.524738310189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46004.524738310189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46004.524738310189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46004.524738310189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46004.524738310189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46004.524738310189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46004.524738310189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46004.524738310189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46004.524738310189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46004.524738310189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46004.524738310189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46004.524738310189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46004.524738310189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46004.524738310189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46004.524738310189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46004.524738310189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46004.524738310189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46004.524738310189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46004.524738310189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46004.524738310189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46004.524738310189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46004.524738310189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46004.524738310189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46004.524738310189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46004.524738310189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46004.524738310189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46004.524738310189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46004.524738310189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46004.524738310189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46004.524738310189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46004.524738310189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46004.524738310189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46004.524738310189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46004.524738310189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46004.524738310189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46004.524738310189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46004.524738310189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46004.524738310189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46004.524738310189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46004.524738310189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46004.524738310189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46004.524738310189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46004.524738310189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46004.524738310189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46004.524738310189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46004.524738310189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46004.524738310189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46004.524738310189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46004.524738310189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46004.524738310189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46004.524738310189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46004.524738310189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46004.524738310189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46004.524738310189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46004.524738310189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46004.524738310189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46004.524738310189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46004.524738310189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46004.524738310189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46004.524738310189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46004.524738310189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46004.524738310189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46004.524738310189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46004.524738310189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46004.524738310189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46004.524738310189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46004.524738310189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46004.524738310189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46004.524738310189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46004.524738310189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46004.524738310189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46004.524738310189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46004.524738310189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46004.524738310189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46004.524738310189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46004.524738310189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46004.524738310189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46004.524738310189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46004.524738310189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46004.524738310189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46004.524738310189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46004.524738310189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46004.524738310189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46004.524738310189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46004.524738310189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46004.524738310189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46004.524738310189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46004.524738310189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46004.524738310189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46004.524738310189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46004.524738310189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46004.524738310189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46004.524738310189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46004.524738310189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46004.524738310189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46004.524738310189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46004.524738310189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46004.524738310189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46004.524738310189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46004.524738310189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46004.524738310189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46004.524738310189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46004.524738310189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46004.524738310189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46004.524738310189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46004.524738310189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46004.524738310189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46004.524738310189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46004.524738310189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46004.524738310189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46004.524738310189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46004.524738310189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46004.524738310189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46004.524738310189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46004.524738310189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46004.524738310189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46004.524738310189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46004.524738310189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46004.524738310189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46004.524738310189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46004.524738310189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46004.524738310189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46004.524738310189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46004.524738310189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46004.524738310189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46004.524738310189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46004.524738310189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46004.524738310189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46004.524738310189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46004.524738310189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46004.524738310189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46004.524738310189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46004.524738310189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46004.524738310189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46004.524738310189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46004.524738310189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46004.524738310189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46004.524738310189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46004.524738310189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46004.524738310189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46004.524738310189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46004.524738310189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46004.524738310189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46004.524738310189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46004.524738310189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46004.524738310189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46004.524738310189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46004.524738310189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46004.524738310189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46004.524738310189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46004.524738310189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46004.524738310189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46004.524738310189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46004.524738310189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46004.524738310189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46004.524738310189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46004.524738310189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46004.524738310189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46004.524738310189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46004.524738310189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46004.524738310189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46004.524738310189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46004.524738310189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46004.524738310189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46004.524738310189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46004.524738310189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46004.524738310189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46004.524738310189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46004.524738310189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46004.524738310189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46004.524738310189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46004.524738310189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46004.524738310189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46004.524738310189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46004.524738310189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46004.524738310189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46004.524738310189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46004.524738310189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46004.524738310189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46004.524738310189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46004.524738310189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46004.524738310189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46004.524738310189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46004.524738310189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46004.524738310189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46004.524738310189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46004.524738310189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46004.524738310189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46004.524738310189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46004.524738310189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46004.524738310189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46004.524738310189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46004.524738310189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46004.524738310189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46004.524738310189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46004.524738310189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46004.524738310189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46004.524738310189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46004.524738310189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46004.524738310189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46004.524738310189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46004.524738310189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46004.524738310189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46004.524738310189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46004.524738310189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46004.524738310189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46004.524738310189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46004.524738310189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46004.524738310189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46004.524738310189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46004.524738310189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46004.524738310189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46004.524738310189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46004.524738310189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46004.524738310189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46004.524738310189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46004.524738310189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46004.524738310189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46004.524738310189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46004.524738310189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46004.524738310189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46004.524738310189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46004.524738310189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46004.524738310189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46004.524738310189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46004.524738310189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46004.524738310189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46004.524738310189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46004.524738310189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46004.524738310189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46004.524738310189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46004.524738310189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46004.524738310189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46004.524738310189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46004.524738310189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46004.524738310189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46004.524738310189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46004.524738310189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46004.524738310189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46004.524738310189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46004.524738310189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46004.524738310189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46004.524738310189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46004.524738310189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46004.524738310189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46004.524738310189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46004.524738310189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46004.524738310189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46004.524738310189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46004.524738310189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46004.524738310189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46004.524738310189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46004.524738310189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46004.524738310189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46004.524738310189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46004.524738310189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46004.524738310189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46004.524738310189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46004.524738310189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46004.524738310189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46004.524738310189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46004.524738310189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46004.524738310189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46004.524738310189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46004.524738310189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46004.524738310189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46004.524738310189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46004.524738310189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46004.524738310189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46004.524738310189</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46004.524738310189</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